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Gerencia_Corporativa\Compartida\Estructuración\Provincia de Rio Negro\Letras\2025\Definitivos\"/>
    </mc:Choice>
  </mc:AlternateContent>
  <xr:revisionPtr revIDLastSave="0" documentId="13_ncr:1_{57E25F9C-187D-426C-8566-27AEAE646E82}" xr6:coauthVersionLast="47" xr6:coauthVersionMax="47" xr10:uidLastSave="{00000000-0000-0000-0000-000000000000}"/>
  <bookViews>
    <workbookView xWindow="-120" yWindow="-120" windowWidth="20730" windowHeight="11040" tabRatio="789" xr2:uid="{AE9F6DBD-5720-4C32-8830-AD3D202ED7B3}"/>
  </bookViews>
  <sheets>
    <sheet name="Resumen" sheetId="10" r:id="rId1"/>
    <sheet name="Letra Serie I - NM" sheetId="2" r:id="rId2"/>
    <sheet name="Letra Serie I - Canje" sheetId="11" r:id="rId3"/>
    <sheet name=" Feriados" sheetId="5" state="hidden" r:id="rId4"/>
  </sheets>
  <definedNames>
    <definedName name="_xlnm._FilterDatabase" localSheetId="2" hidden="1">'Letra Serie I - Canje'!$J$20:$M$27</definedName>
    <definedName name="_xlnm._FilterDatabase" localSheetId="1" hidden="1">'Letra Serie I - NM'!$J$19:$M$26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0" i="11" l="1"/>
  <c r="L17" i="11"/>
  <c r="J23" i="2"/>
  <c r="J22" i="2"/>
  <c r="J21" i="2"/>
  <c r="J20" i="2"/>
  <c r="T74" i="11"/>
  <c r="T73" i="11"/>
  <c r="T72" i="11"/>
  <c r="T71" i="11"/>
  <c r="T70" i="11"/>
  <c r="T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T23" i="11"/>
  <c r="T22" i="11"/>
  <c r="T21" i="11"/>
  <c r="T20" i="11"/>
  <c r="T19" i="11"/>
  <c r="T18" i="11"/>
  <c r="T17" i="11"/>
  <c r="T16" i="11"/>
  <c r="T15" i="11"/>
  <c r="T14" i="11"/>
  <c r="U11" i="11" l="1"/>
  <c r="J17" i="10"/>
  <c r="D12" i="11" s="1"/>
  <c r="D13" i="11"/>
  <c r="D10" i="11"/>
  <c r="D11" i="11" s="1"/>
  <c r="D14" i="11" l="1"/>
  <c r="D12" i="2" l="1"/>
  <c r="H25" i="11"/>
  <c r="B23" i="11"/>
  <c r="A23" i="11" s="1"/>
  <c r="B22" i="11"/>
  <c r="A22" i="11" s="1"/>
  <c r="A21" i="11"/>
  <c r="B19" i="11"/>
  <c r="D17" i="11"/>
  <c r="L16" i="11" s="1"/>
  <c r="A23" i="2"/>
  <c r="A22" i="2"/>
  <c r="A21" i="2"/>
  <c r="A20" i="2"/>
  <c r="B18" i="2"/>
  <c r="D11" i="2"/>
  <c r="D16" i="2"/>
  <c r="C22" i="2" s="1"/>
  <c r="G13" i="10"/>
  <c r="C23" i="2" l="1"/>
  <c r="J20" i="11"/>
  <c r="U12" i="11"/>
  <c r="C23" i="11"/>
  <c r="J23" i="11" s="1"/>
  <c r="D22" i="11"/>
  <c r="D21" i="11"/>
  <c r="G21" i="11" s="1"/>
  <c r="D24" i="11"/>
  <c r="D23" i="11"/>
  <c r="C20" i="2"/>
  <c r="C21" i="11"/>
  <c r="J21" i="11" s="1"/>
  <c r="C21" i="2"/>
  <c r="C22" i="11"/>
  <c r="J22" i="11" s="1"/>
  <c r="D13" i="2"/>
  <c r="B24" i="11"/>
  <c r="A24" i="11" s="1"/>
  <c r="C24" i="11" s="1"/>
  <c r="J24" i="11" s="1"/>
  <c r="G22" i="11" l="1"/>
  <c r="G24" i="11" s="1"/>
  <c r="D25" i="11"/>
  <c r="E21" i="11"/>
  <c r="F21" i="11" s="1"/>
  <c r="E22" i="11"/>
  <c r="F22" i="11" s="1"/>
  <c r="K22" i="11" s="1"/>
  <c r="E20" i="2"/>
  <c r="G23" i="2"/>
  <c r="G22" i="2"/>
  <c r="G21" i="2"/>
  <c r="G20" i="2"/>
  <c r="E23" i="2"/>
  <c r="G23" i="11" l="1"/>
  <c r="E24" i="11" s="1"/>
  <c r="F24" i="11" s="1"/>
  <c r="K24" i="11" s="1"/>
  <c r="E23" i="11"/>
  <c r="F23" i="11" s="1"/>
  <c r="K23" i="11" s="1"/>
  <c r="K21" i="11"/>
  <c r="E22" i="2"/>
  <c r="E21" i="2"/>
  <c r="F25" i="11" l="1"/>
  <c r="E25" i="11"/>
  <c r="M27" i="11"/>
  <c r="H13" i="11" s="1"/>
  <c r="J14" i="10" s="1"/>
  <c r="H14" i="11" l="1"/>
  <c r="L22" i="11"/>
  <c r="M22" i="11" s="1"/>
  <c r="L24" i="11"/>
  <c r="M24" i="11" s="1"/>
  <c r="L23" i="11"/>
  <c r="M23" i="11" s="1"/>
  <c r="L21" i="11"/>
  <c r="J15" i="10" l="1"/>
  <c r="J18" i="10" s="1"/>
  <c r="L25" i="11"/>
  <c r="M21" i="11"/>
  <c r="M25" i="11" s="1"/>
  <c r="M26" i="11" l="1"/>
  <c r="H15" i="11" s="1"/>
  <c r="H16" i="11" s="1"/>
  <c r="J16" i="10" s="1"/>
  <c r="H17" i="11" l="1"/>
  <c r="H24" i="2" l="1"/>
  <c r="D22" i="2"/>
  <c r="B21" i="2"/>
  <c r="B22" i="2" s="1"/>
  <c r="B23" i="2" s="1"/>
  <c r="J19" i="2"/>
  <c r="K19" i="2" l="1"/>
  <c r="D23" i="2"/>
  <c r="D21" i="2"/>
  <c r="D20" i="2"/>
  <c r="D24" i="2" l="1"/>
  <c r="F22" i="2"/>
  <c r="F20" i="2"/>
  <c r="K20" i="2" l="1"/>
  <c r="F23" i="2" l="1"/>
  <c r="K23" i="2" s="1"/>
  <c r="F21" i="2"/>
  <c r="K21" i="2" s="1"/>
  <c r="K22" i="2"/>
  <c r="M26" i="2" l="1"/>
  <c r="E24" i="2"/>
  <c r="F24" i="2"/>
  <c r="H12" i="2" l="1"/>
  <c r="G17" i="10" s="1"/>
  <c r="H13" i="2" l="1"/>
  <c r="G18" i="10" s="1"/>
  <c r="G21" i="10" s="1"/>
  <c r="L23" i="2"/>
  <c r="M23" i="2" s="1"/>
  <c r="L21" i="2"/>
  <c r="L22" i="2"/>
  <c r="M22" i="2" s="1"/>
  <c r="L20" i="2"/>
  <c r="L24" i="2" l="1"/>
  <c r="M21" i="2"/>
  <c r="M20" i="2"/>
  <c r="M24" i="2" l="1"/>
  <c r="M25" i="2" s="1"/>
  <c r="H14" i="2" s="1"/>
  <c r="H15" i="2" s="1"/>
  <c r="H16" i="2" l="1"/>
  <c r="G19" i="10"/>
</calcChain>
</file>

<file path=xl/sharedStrings.xml><?xml version="1.0" encoding="utf-8"?>
<sst xmlns="http://schemas.openxmlformats.org/spreadsheetml/2006/main" count="93" uniqueCount="46">
  <si>
    <t>Badlar</t>
  </si>
  <si>
    <t>Margen</t>
  </si>
  <si>
    <t>TIR</t>
  </si>
  <si>
    <t>Tasa Cupón</t>
  </si>
  <si>
    <t>TNA</t>
  </si>
  <si>
    <t>Pago Intereses</t>
  </si>
  <si>
    <t>Trimestral</t>
  </si>
  <si>
    <t>Duration (años)</t>
  </si>
  <si>
    <t>Base</t>
  </si>
  <si>
    <t>Duration (meses)</t>
  </si>
  <si>
    <t>Fecha de Emision</t>
  </si>
  <si>
    <t>Mduration (meses)</t>
  </si>
  <si>
    <t>TIR y DURATION</t>
  </si>
  <si>
    <t>Cuota</t>
  </si>
  <si>
    <t>Fecha</t>
  </si>
  <si>
    <t xml:space="preserve">Capital </t>
  </si>
  <si>
    <t xml:space="preserve">Intereses </t>
  </si>
  <si>
    <t>Total</t>
  </si>
  <si>
    <t>Saldo de Capital</t>
  </si>
  <si>
    <t>% Amortizado</t>
  </si>
  <si>
    <t>VP</t>
  </si>
  <si>
    <t>(n*VP)/365</t>
  </si>
  <si>
    <t>Celdas a modificar</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</si>
  <si>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</si>
  <si>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</si>
  <si>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Relación de Canje</t>
  </si>
  <si>
    <t>Capital Residual</t>
  </si>
  <si>
    <t>Intereses Corridos</t>
  </si>
  <si>
    <t>Valor Técnico</t>
  </si>
  <si>
    <t>Feriados</t>
  </si>
  <si>
    <t>Fecha último cupón</t>
  </si>
  <si>
    <t>Badlar Promedio</t>
  </si>
  <si>
    <t>Fecha de Emisión</t>
  </si>
  <si>
    <t>Fecha de Vencimiento</t>
  </si>
  <si>
    <t>Plazo (meses)</t>
  </si>
  <si>
    <t>Pago Cupón Intereses</t>
  </si>
  <si>
    <t>Margen a Licitar</t>
  </si>
  <si>
    <t>Ultima Badlar Publicada</t>
  </si>
  <si>
    <t>Margen s/ Badlar</t>
  </si>
  <si>
    <t>Badlar Desde</t>
  </si>
  <si>
    <t>Badlar Hasta</t>
  </si>
  <si>
    <t>VN a Suscribir Letras Rio Negro 2025 Serie I</t>
  </si>
  <si>
    <t>Letra del Tesoro Serie I Programa 2024</t>
  </si>
  <si>
    <t>VN a Entrega Letras Río Negro 2025 Serie IV</t>
  </si>
  <si>
    <t>Serie I 2025 - Canje Serie I 2024</t>
  </si>
  <si>
    <t>Serie I 2025 -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</si>
</sst>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 #,##0.00_ ;_ * \-#,##0.00_ ;_ * &quot;-&quot;??_ ;_ @_ "/>
    <numFmt numFmtId="165" formatCode="_ * #,##0_ ;_ * \-#,##0_ ;_ * &quot;-&quot;??_ ;_ @_ "/>
    <numFmt numFmtId="166" formatCode="0.000000%"/>
    <numFmt numFmtId="167" formatCode="0.0000%"/>
    <numFmt numFmtId="168" formatCode="_ &quot;$&quot;\ * #,##0.00_ ;_ &quot;$&quot;\ * \-#,##0.00_ ;_ &quot;$&quot;\ * &quot;-&quot;??_ ;_ @_ "/>
    <numFmt numFmtId="169" formatCode="#,##0.00000000"/>
    <numFmt numFmtId="170" formatCode="0.00000%"/>
    <numFmt numFmtId="171" formatCode="[$-F800]dddd\,\ mmmm\ dd\,\ yyyy"/>
    <numFmt numFmtId="172" formatCode="0.0%"/>
    <numFmt numFmtId="173" formatCode="#,##0.00000"/>
    <numFmt numFmtId="174" formatCode="&quot;$&quot;\ #,##0"/>
    <numFmt numFmtId="175" formatCode="0.0000"/>
    <numFmt numFmtId="176" formatCode="0.00000"/>
    <numFmt numFmtId="177" formatCode="#,##0.0000"/>
    <numFmt numFmtId="178" formatCode="0.000000"/>
  </numFmts>
  <fonts count="16" x14ac:knownFonts="1">
    <font>
      <sz val="10"/>
      <name val="Arial"/>
    </font>
    <font>
      <b/>
      <sz val="11"/>
      <color theme="0"/>
      <name val="Calibri"/>
      <family val="2"/>
      <scheme val="minor"/>
    </font>
    <font>
      <sz val="10"/>
      <name val="Arial"/>
      <family val="2"/>
    </font>
    <font>
      <sz val="11"/>
      <name val="Calibri"/>
      <family val="2"/>
      <scheme val="minor"/>
    </font>
    <font>
      <u/>
      <sz val="11"/>
      <name val="Calibri"/>
      <family val="2"/>
      <scheme val="minor"/>
    </font>
    <font>
      <b/>
      <sz val="12"/>
      <name val="Calibri"/>
      <family val="2"/>
    </font>
    <font>
      <b/>
      <sz val="12"/>
      <color rgb="FF000000"/>
      <name val="Calibri"/>
      <family val="2"/>
    </font>
    <font>
      <b/>
      <sz val="11"/>
      <name val="Calibri"/>
      <family val="2"/>
      <scheme val="minor"/>
    </font>
    <font>
      <b/>
      <sz val="14"/>
      <name val="Calibri"/>
      <family val="2"/>
      <scheme val="minor"/>
    </font>
    <font>
      <sz val="11"/>
      <color indexed="10"/>
      <name val="Calibri"/>
      <family val="2"/>
      <scheme val="minor"/>
    </font>
    <font>
      <sz val="10"/>
      <name val="Roboto"/>
    </font>
    <font>
      <sz val="11"/>
      <name val="Calibri"/>
      <family val="2"/>
    </font>
    <font>
      <b/>
      <sz val="11"/>
      <name val="Calibri"/>
      <family val="2"/>
    </font>
    <font>
      <sz val="10"/>
      <name val="Calibri"/>
      <family val="2"/>
      <scheme val="minor"/>
    </font>
    <font>
      <b/>
      <sz val="16"/>
      <color rgb="FF009999"/>
      <name val="Calibri"/>
      <family val="2"/>
      <scheme val="minor"/>
    </font>
    <font>
      <sz val="11"/>
      <color theme="0"/>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1">
    <xf numFmtId="0" fontId="0" fillId="0" borderId="0">
      <alignment vertical="top"/>
    </xf>
    <xf numFmtId="164"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cellStyleXfs>
  <cellXfs count="160">
    <xf numFmtId="0" fontId="0" fillId="0" borderId="0" xfId="0">
      <alignment vertical="top"/>
    </xf>
    <xf numFmtId="165" fontId="3" fillId="0" borderId="0" xfId="1" applyNumberFormat="1" applyFont="1" applyBorder="1" applyProtection="1"/>
    <xf numFmtId="166" fontId="3" fillId="0" borderId="0" xfId="3" applyNumberFormat="1" applyFont="1" applyBorder="1" applyProtection="1"/>
    <xf numFmtId="167" fontId="3" fillId="0" borderId="5" xfId="3" applyNumberFormat="1" applyFont="1" applyFill="1" applyBorder="1" applyAlignment="1" applyProtection="1">
      <alignment horizontal="right" vertical="center"/>
    </xf>
    <xf numFmtId="165" fontId="3" fillId="0" borderId="0" xfId="1" applyNumberFormat="1" applyFont="1" applyAlignment="1" applyProtection="1"/>
    <xf numFmtId="165" fontId="3" fillId="0" borderId="0" xfId="1" applyNumberFormat="1" applyFont="1" applyAlignment="1" applyProtection="1">
      <alignment horizontal="left"/>
    </xf>
    <xf numFmtId="10" fontId="7" fillId="0" borderId="8" xfId="3" applyNumberFormat="1" applyFont="1" applyFill="1" applyBorder="1" applyAlignment="1" applyProtection="1">
      <alignment horizontal="center"/>
    </xf>
    <xf numFmtId="10" fontId="7" fillId="0" borderId="5" xfId="3" applyNumberFormat="1" applyFont="1" applyFill="1" applyBorder="1" applyAlignment="1" applyProtection="1">
      <alignment horizontal="center"/>
    </xf>
    <xf numFmtId="169" fontId="3" fillId="0" borderId="0" xfId="2" applyNumberFormat="1" applyFont="1" applyProtection="1"/>
    <xf numFmtId="170" fontId="3" fillId="0" borderId="0" xfId="3" applyNumberFormat="1" applyFont="1" applyProtection="1"/>
    <xf numFmtId="10" fontId="3" fillId="0" borderId="0" xfId="3" applyNumberFormat="1" applyFont="1" applyAlignment="1" applyProtection="1"/>
    <xf numFmtId="164" fontId="3" fillId="0" borderId="0" xfId="1" applyFont="1" applyAlignment="1" applyProtection="1"/>
    <xf numFmtId="167" fontId="3" fillId="0" borderId="0" xfId="3" applyNumberFormat="1" applyFont="1" applyAlignment="1" applyProtection="1"/>
    <xf numFmtId="10" fontId="7" fillId="6" borderId="15" xfId="3" applyNumberFormat="1" applyFont="1" applyFill="1" applyBorder="1" applyAlignment="1" applyProtection="1">
      <alignment horizontal="center" vertical="center" wrapText="1"/>
    </xf>
    <xf numFmtId="10" fontId="3" fillId="0" borderId="16" xfId="3" applyNumberFormat="1" applyFont="1" applyFill="1" applyBorder="1" applyAlignment="1" applyProtection="1">
      <alignment vertical="center"/>
    </xf>
    <xf numFmtId="172" fontId="3" fillId="0" borderId="0" xfId="3" applyNumberFormat="1" applyFont="1" applyProtection="1"/>
    <xf numFmtId="10" fontId="3" fillId="0" borderId="20" xfId="3" applyNumberFormat="1" applyFont="1" applyFill="1" applyBorder="1" applyAlignment="1" applyProtection="1">
      <alignment vertical="center"/>
    </xf>
    <xf numFmtId="10" fontId="3" fillId="0" borderId="21" xfId="3" applyNumberFormat="1" applyFont="1" applyFill="1" applyBorder="1" applyAlignment="1" applyProtection="1">
      <alignment vertical="center"/>
    </xf>
    <xf numFmtId="10" fontId="7" fillId="6" borderId="1" xfId="3" applyNumberFormat="1" applyFont="1" applyFill="1" applyBorder="1" applyAlignment="1" applyProtection="1">
      <alignment vertical="center"/>
    </xf>
    <xf numFmtId="10" fontId="7" fillId="6" borderId="3" xfId="3" applyNumberFormat="1" applyFont="1" applyFill="1" applyBorder="1" applyAlignment="1" applyProtection="1"/>
    <xf numFmtId="165" fontId="3" fillId="0" borderId="0" xfId="1" applyNumberFormat="1" applyFont="1" applyFill="1" applyAlignment="1" applyProtection="1"/>
    <xf numFmtId="0" fontId="3" fillId="0" borderId="0" xfId="0" applyFont="1" applyAlignment="1"/>
    <xf numFmtId="0" fontId="4" fillId="0" borderId="0" xfId="0" applyFont="1" applyAlignment="1"/>
    <xf numFmtId="0" fontId="5" fillId="0" borderId="0" xfId="0" applyFont="1" applyAlignment="1">
      <alignment vertical="center" wrapText="1"/>
    </xf>
    <xf numFmtId="0" fontId="3" fillId="0" borderId="0" xfId="0" applyFont="1">
      <alignment vertical="top"/>
    </xf>
    <xf numFmtId="0" fontId="8" fillId="0" borderId="0" xfId="0" applyFont="1" applyAlignment="1">
      <alignment vertical="center" wrapText="1"/>
    </xf>
    <xf numFmtId="0" fontId="6" fillId="0" borderId="0" xfId="0" applyFont="1" applyAlignment="1">
      <alignment horizontal="center" vertical="center" wrapText="1"/>
    </xf>
    <xf numFmtId="0" fontId="3" fillId="4" borderId="4" xfId="0" applyFont="1" applyFill="1" applyBorder="1" applyAlignment="1">
      <alignment horizontal="left" vertical="center"/>
    </xf>
    <xf numFmtId="0" fontId="3" fillId="4" borderId="0" xfId="0" applyFont="1" applyFill="1" applyAlignment="1">
      <alignment horizontal="center" vertical="center"/>
    </xf>
    <xf numFmtId="9" fontId="3" fillId="0" borderId="0" xfId="0" applyNumberFormat="1" applyFont="1" applyAlignment="1">
      <alignment horizontal="center"/>
    </xf>
    <xf numFmtId="0" fontId="3" fillId="0" borderId="0" xfId="0" applyFont="1" applyAlignment="1">
      <alignment horizontal="center"/>
    </xf>
    <xf numFmtId="0" fontId="7" fillId="4" borderId="4" xfId="0" applyFont="1" applyFill="1" applyBorder="1" applyAlignment="1">
      <alignment horizontal="left" vertical="center"/>
    </xf>
    <xf numFmtId="0" fontId="7" fillId="0" borderId="6" xfId="0" applyFont="1" applyBorder="1">
      <alignment vertical="top"/>
    </xf>
    <xf numFmtId="0" fontId="7" fillId="0" borderId="7" xfId="0" applyFont="1" applyBorder="1">
      <alignment vertical="top"/>
    </xf>
    <xf numFmtId="0" fontId="3" fillId="0" borderId="4" xfId="0" applyFont="1" applyBorder="1" applyAlignment="1">
      <alignment horizontal="left" vertical="center"/>
    </xf>
    <xf numFmtId="0" fontId="3" fillId="0" borderId="0" xfId="0" applyFont="1" applyAlignment="1">
      <alignment horizontal="center" vertical="center"/>
    </xf>
    <xf numFmtId="166" fontId="3" fillId="0" borderId="0" xfId="0" applyNumberFormat="1" applyFont="1">
      <alignment vertical="top"/>
    </xf>
    <xf numFmtId="0" fontId="7" fillId="0" borderId="4" xfId="0" applyFont="1" applyBorder="1">
      <alignment vertical="top"/>
    </xf>
    <xf numFmtId="0" fontId="7" fillId="0" borderId="0" xfId="0" applyFont="1">
      <alignment vertical="top"/>
    </xf>
    <xf numFmtId="0" fontId="3" fillId="0" borderId="5" xfId="0" applyFont="1" applyBorder="1" applyAlignment="1">
      <alignment horizontal="right" vertical="center"/>
    </xf>
    <xf numFmtId="0" fontId="3" fillId="0" borderId="4" xfId="0" applyFont="1" applyBorder="1">
      <alignment vertical="top"/>
    </xf>
    <xf numFmtId="2" fontId="3" fillId="0" borderId="5" xfId="0" applyNumberFormat="1" applyFont="1" applyBorder="1" applyAlignment="1">
      <alignment horizontal="center"/>
    </xf>
    <xf numFmtId="10" fontId="3" fillId="0" borderId="0" xfId="0" applyNumberFormat="1" applyFont="1" applyAlignment="1">
      <alignment horizontal="center"/>
    </xf>
    <xf numFmtId="10" fontId="3" fillId="0" borderId="0" xfId="0" applyNumberFormat="1" applyFont="1" applyAlignment="1"/>
    <xf numFmtId="167" fontId="3" fillId="0" borderId="0" xfId="0" applyNumberFormat="1" applyFont="1" applyAlignment="1"/>
    <xf numFmtId="9" fontId="3" fillId="0" borderId="0" xfId="0" applyNumberFormat="1" applyFont="1" applyAlignment="1"/>
    <xf numFmtId="14" fontId="3" fillId="0" borderId="0" xfId="0" applyNumberFormat="1" applyFont="1">
      <alignment vertical="top"/>
    </xf>
    <xf numFmtId="0" fontId="3" fillId="0" borderId="9" xfId="0" applyFont="1" applyBorder="1" applyAlignment="1">
      <alignment horizontal="left" vertical="center"/>
    </xf>
    <xf numFmtId="0" fontId="3" fillId="0" borderId="10" xfId="0" applyFont="1" applyBorder="1" applyAlignment="1">
      <alignment horizontal="center" vertical="center"/>
    </xf>
    <xf numFmtId="14" fontId="3" fillId="0" borderId="11" xfId="0" applyNumberFormat="1" applyFont="1" applyBorder="1" applyAlignment="1">
      <alignment horizontal="right" vertical="center"/>
    </xf>
    <xf numFmtId="0" fontId="3" fillId="0" borderId="9" xfId="0" applyFont="1" applyBorder="1">
      <alignment vertical="top"/>
    </xf>
    <xf numFmtId="0" fontId="3" fillId="0" borderId="10" xfId="0" applyFont="1" applyBorder="1">
      <alignment vertical="top"/>
    </xf>
    <xf numFmtId="2" fontId="3" fillId="0" borderId="11" xfId="0" applyNumberFormat="1" applyFont="1" applyBorder="1" applyAlignment="1">
      <alignment horizontal="center"/>
    </xf>
    <xf numFmtId="14" fontId="3" fillId="0" borderId="0" xfId="0" applyNumberFormat="1" applyFont="1" applyAlignment="1"/>
    <xf numFmtId="15" fontId="3" fillId="0" borderId="0" xfId="0" applyNumberFormat="1" applyFont="1">
      <alignment vertical="top"/>
    </xf>
    <xf numFmtId="0" fontId="7" fillId="6" borderId="13"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14" xfId="0" applyFont="1" applyFill="1" applyBorder="1" applyAlignment="1">
      <alignment horizontal="center" vertical="center" wrapText="1"/>
    </xf>
    <xf numFmtId="0" fontId="7" fillId="0" borderId="0" xfId="0" applyFont="1" applyAlignment="1">
      <alignment horizontal="center" vertical="center" wrapText="1"/>
    </xf>
    <xf numFmtId="171" fontId="7" fillId="6" borderId="13" xfId="0" applyNumberFormat="1" applyFont="1" applyFill="1" applyBorder="1" applyAlignment="1">
      <alignment horizontal="center" vertical="center"/>
    </xf>
    <xf numFmtId="3" fontId="7" fillId="6" borderId="14" xfId="0" applyNumberFormat="1" applyFont="1" applyFill="1" applyBorder="1" applyAlignment="1">
      <alignment horizontal="center" vertical="center"/>
    </xf>
    <xf numFmtId="3" fontId="7" fillId="6" borderId="15" xfId="0" applyNumberFormat="1" applyFont="1" applyFill="1" applyBorder="1" applyAlignment="1">
      <alignment horizontal="center" vertical="center"/>
    </xf>
    <xf numFmtId="3" fontId="3" fillId="0" borderId="16" xfId="0" applyNumberFormat="1" applyFont="1" applyBorder="1" applyAlignment="1">
      <alignment horizontal="center" vertical="center"/>
    </xf>
    <xf numFmtId="14" fontId="3" fillId="0" borderId="16" xfId="0" applyNumberFormat="1" applyFont="1" applyBorder="1" applyAlignment="1">
      <alignment horizontal="center" vertical="center"/>
    </xf>
    <xf numFmtId="3" fontId="3" fillId="0" borderId="16" xfId="0" applyNumberFormat="1" applyFont="1" applyBorder="1" applyAlignment="1">
      <alignment vertical="center"/>
    </xf>
    <xf numFmtId="171" fontId="3" fillId="0" borderId="17" xfId="0" applyNumberFormat="1" applyFont="1" applyBorder="1" applyAlignment="1">
      <alignment horizontal="center" vertical="center"/>
    </xf>
    <xf numFmtId="3" fontId="3" fillId="0" borderId="18" xfId="0" applyNumberFormat="1" applyFont="1" applyBorder="1" applyAlignment="1"/>
    <xf numFmtId="3" fontId="3" fillId="0" borderId="19" xfId="0" applyNumberFormat="1" applyFont="1" applyBorder="1" applyAlignment="1"/>
    <xf numFmtId="2" fontId="3" fillId="0" borderId="0" xfId="0" applyNumberFormat="1" applyFont="1" applyAlignment="1"/>
    <xf numFmtId="3" fontId="3" fillId="0" borderId="20" xfId="0" applyNumberFormat="1" applyFont="1" applyBorder="1" applyAlignment="1">
      <alignment horizontal="center" vertical="center"/>
    </xf>
    <xf numFmtId="3" fontId="3" fillId="0" borderId="20" xfId="0" applyNumberFormat="1" applyFont="1" applyBorder="1" applyAlignment="1">
      <alignment vertical="center"/>
    </xf>
    <xf numFmtId="3" fontId="3" fillId="0" borderId="21" xfId="0" applyNumberFormat="1" applyFont="1" applyBorder="1" applyAlignment="1">
      <alignment horizontal="center" vertical="center"/>
    </xf>
    <xf numFmtId="3" fontId="3" fillId="0" borderId="21" xfId="0" applyNumberFormat="1" applyFont="1" applyBorder="1" applyAlignment="1">
      <alignment vertical="center"/>
    </xf>
    <xf numFmtId="4" fontId="3" fillId="0" borderId="0" xfId="0" applyNumberFormat="1" applyFont="1" applyAlignment="1"/>
    <xf numFmtId="0" fontId="7" fillId="6" borderId="1" xfId="0" applyFont="1" applyFill="1" applyBorder="1" applyAlignment="1">
      <alignment horizontal="center"/>
    </xf>
    <xf numFmtId="3" fontId="7" fillId="6" borderId="1" xfId="0" applyNumberFormat="1" applyFont="1" applyFill="1" applyBorder="1" applyAlignment="1">
      <alignment vertical="center"/>
    </xf>
    <xf numFmtId="4" fontId="7" fillId="6" borderId="1" xfId="0" applyNumberFormat="1" applyFont="1" applyFill="1" applyBorder="1" applyAlignment="1">
      <alignment vertical="center"/>
    </xf>
    <xf numFmtId="0" fontId="3" fillId="0" borderId="0" xfId="0" applyFont="1" applyAlignment="1">
      <alignment vertical="center"/>
    </xf>
    <xf numFmtId="0" fontId="7" fillId="6" borderId="13" xfId="0" applyFont="1" applyFill="1" applyBorder="1" applyAlignment="1">
      <alignment vertical="center"/>
    </xf>
    <xf numFmtId="4" fontId="7" fillId="6" borderId="14" xfId="0" applyNumberFormat="1" applyFont="1" applyFill="1" applyBorder="1" applyAlignment="1">
      <alignment vertical="center"/>
    </xf>
    <xf numFmtId="3" fontId="7" fillId="6" borderId="14" xfId="0" applyNumberFormat="1" applyFont="1" applyFill="1" applyBorder="1" applyAlignment="1">
      <alignment vertical="center"/>
    </xf>
    <xf numFmtId="3" fontId="7" fillId="6" borderId="15" xfId="0" applyNumberFormat="1" applyFont="1" applyFill="1" applyBorder="1" applyAlignment="1">
      <alignment vertical="center"/>
    </xf>
    <xf numFmtId="0" fontId="7" fillId="6" borderId="2" xfId="0" applyFont="1" applyFill="1" applyBorder="1" applyAlignment="1"/>
    <xf numFmtId="0" fontId="3" fillId="6" borderId="12" xfId="0" applyFont="1" applyFill="1" applyBorder="1" applyAlignment="1">
      <alignment horizontal="center"/>
    </xf>
    <xf numFmtId="4" fontId="7" fillId="6" borderId="3" xfId="0" applyNumberFormat="1" applyFont="1" applyFill="1" applyBorder="1" applyAlignment="1"/>
    <xf numFmtId="173" fontId="3" fillId="0" borderId="0" xfId="0" applyNumberFormat="1" applyFont="1" applyAlignment="1"/>
    <xf numFmtId="10" fontId="7" fillId="8" borderId="0" xfId="0" applyNumberFormat="1" applyFont="1" applyFill="1" applyAlignment="1">
      <alignment horizontal="right"/>
    </xf>
    <xf numFmtId="174" fontId="7" fillId="2" borderId="3" xfId="0" applyNumberFormat="1" applyFont="1" applyFill="1" applyBorder="1" applyAlignment="1" applyProtection="1">
      <alignment horizontal="right" vertical="center"/>
      <protection locked="0"/>
    </xf>
    <xf numFmtId="3" fontId="3" fillId="0" borderId="22" xfId="0" applyNumberFormat="1" applyFont="1" applyBorder="1" applyAlignment="1"/>
    <xf numFmtId="3" fontId="3" fillId="0" borderId="23" xfId="0" applyNumberFormat="1" applyFont="1" applyBorder="1" applyAlignment="1"/>
    <xf numFmtId="3" fontId="3" fillId="0" borderId="24" xfId="0" applyNumberFormat="1" applyFont="1" applyBorder="1" applyAlignment="1"/>
    <xf numFmtId="174" fontId="7" fillId="7" borderId="14" xfId="0" applyNumberFormat="1" applyFont="1" applyFill="1" applyBorder="1" applyAlignment="1">
      <alignment vertical="center"/>
    </xf>
    <xf numFmtId="0" fontId="0" fillId="0" borderId="0" xfId="0" applyAlignment="1"/>
    <xf numFmtId="14" fontId="0" fillId="0" borderId="0" xfId="0" applyNumberFormat="1" applyAlignment="1"/>
    <xf numFmtId="14" fontId="0" fillId="9" borderId="0" xfId="0" applyNumberFormat="1" applyFill="1" applyAlignment="1"/>
    <xf numFmtId="0" fontId="10" fillId="10" borderId="0" xfId="0" applyFont="1" applyFill="1" applyAlignment="1"/>
    <xf numFmtId="0" fontId="10" fillId="10" borderId="0" xfId="0" applyFont="1" applyFill="1" applyAlignment="1">
      <alignment horizontal="right"/>
    </xf>
    <xf numFmtId="0" fontId="3" fillId="0" borderId="2" xfId="0" applyFont="1" applyBorder="1" applyAlignment="1">
      <alignment horizontal="left" vertical="center"/>
    </xf>
    <xf numFmtId="0" fontId="3" fillId="0" borderId="12" xfId="0" applyFont="1" applyBorder="1" applyAlignment="1">
      <alignment horizontal="left" vertical="center"/>
    </xf>
    <xf numFmtId="174" fontId="3" fillId="3" borderId="3" xfId="0" applyNumberFormat="1" applyFont="1" applyFill="1" applyBorder="1" applyAlignment="1">
      <alignment horizontal="right" vertical="center"/>
    </xf>
    <xf numFmtId="174" fontId="7" fillId="6" borderId="3" xfId="0" applyNumberFormat="1" applyFont="1" applyFill="1" applyBorder="1" applyAlignment="1">
      <alignment horizontal="right" vertical="center"/>
    </xf>
    <xf numFmtId="14" fontId="7" fillId="0" borderId="5" xfId="0" applyNumberFormat="1" applyFont="1" applyBorder="1" applyAlignment="1">
      <alignment horizontal="right"/>
    </xf>
    <xf numFmtId="164" fontId="7" fillId="0" borderId="5" xfId="1" applyFont="1" applyFill="1" applyBorder="1" applyAlignment="1" applyProtection="1">
      <alignment horizontal="right"/>
    </xf>
    <xf numFmtId="167" fontId="3" fillId="0" borderId="9" xfId="0" applyNumberFormat="1" applyFont="1" applyBorder="1" applyAlignment="1"/>
    <xf numFmtId="165" fontId="3" fillId="0" borderId="10" xfId="1" applyNumberFormat="1" applyFont="1" applyBorder="1" applyAlignment="1" applyProtection="1"/>
    <xf numFmtId="1" fontId="3" fillId="0" borderId="0" xfId="0" applyNumberFormat="1" applyFont="1" applyAlignment="1"/>
    <xf numFmtId="176" fontId="11" fillId="0" borderId="3" xfId="0" applyNumberFormat="1" applyFont="1" applyBorder="1">
      <alignment vertical="top"/>
    </xf>
    <xf numFmtId="0" fontId="12" fillId="0" borderId="0" xfId="0" applyFont="1" applyAlignment="1">
      <alignment vertical="center" wrapText="1"/>
    </xf>
    <xf numFmtId="0" fontId="12" fillId="0" borderId="0" xfId="0" applyFont="1" applyAlignment="1">
      <alignment horizontal="center" vertical="center" wrapText="1"/>
    </xf>
    <xf numFmtId="0" fontId="13" fillId="11" borderId="0" xfId="0" applyFont="1" applyFill="1" applyAlignment="1"/>
    <xf numFmtId="0" fontId="13" fillId="0" borderId="0" xfId="0" applyFont="1" applyAlignment="1"/>
    <xf numFmtId="0" fontId="7" fillId="0" borderId="25" xfId="8" applyFont="1" applyBorder="1" applyAlignment="1">
      <alignment horizontal="left" vertical="center"/>
    </xf>
    <xf numFmtId="14" fontId="3" fillId="0" borderId="26" xfId="8" applyNumberFormat="1" applyFont="1" applyBorder="1" applyAlignment="1">
      <alignment horizontal="center" vertical="center"/>
    </xf>
    <xf numFmtId="0" fontId="7" fillId="0" borderId="0" xfId="8" applyFont="1" applyAlignment="1">
      <alignment horizontal="left" vertical="center"/>
    </xf>
    <xf numFmtId="14" fontId="3" fillId="0" borderId="0" xfId="8" applyNumberFormat="1" applyFont="1" applyAlignment="1">
      <alignment horizontal="center" vertical="center"/>
    </xf>
    <xf numFmtId="0" fontId="7" fillId="0" borderId="27" xfId="8" applyFont="1" applyBorder="1" applyAlignment="1">
      <alignment horizontal="left" vertical="center"/>
    </xf>
    <xf numFmtId="3" fontId="3" fillId="0" borderId="28" xfId="8" applyNumberFormat="1" applyFont="1" applyBorder="1" applyAlignment="1">
      <alignment horizontal="center" vertical="center"/>
    </xf>
    <xf numFmtId="3" fontId="3" fillId="0" borderId="0" xfId="8" applyNumberFormat="1" applyFont="1" applyAlignment="1">
      <alignment horizontal="center" vertical="center"/>
    </xf>
    <xf numFmtId="0" fontId="7" fillId="0" borderId="29" xfId="8" applyFont="1" applyBorder="1" applyAlignment="1">
      <alignment horizontal="left" vertical="center"/>
    </xf>
    <xf numFmtId="3" fontId="3" fillId="0" borderId="30" xfId="8" applyNumberFormat="1" applyFont="1" applyBorder="1" applyAlignment="1">
      <alignment horizontal="center" vertical="center"/>
    </xf>
    <xf numFmtId="0" fontId="7" fillId="12" borderId="2" xfId="8" applyFont="1" applyFill="1" applyBorder="1" applyAlignment="1">
      <alignment horizontal="left" vertical="center"/>
    </xf>
    <xf numFmtId="10" fontId="7" fillId="12" borderId="3" xfId="9" applyNumberFormat="1" applyFont="1" applyFill="1" applyBorder="1" applyAlignment="1" applyProtection="1">
      <alignment horizontal="center" vertical="center"/>
      <protection locked="0"/>
    </xf>
    <xf numFmtId="10" fontId="7" fillId="0" borderId="0" xfId="9" applyNumberFormat="1" applyFont="1" applyFill="1" applyBorder="1" applyAlignment="1" applyProtection="1">
      <alignment horizontal="center" vertical="center"/>
    </xf>
    <xf numFmtId="10" fontId="3" fillId="0" borderId="26" xfId="9" applyNumberFormat="1" applyFont="1" applyFill="1" applyBorder="1" applyAlignment="1" applyProtection="1">
      <alignment horizontal="center" vertical="center"/>
    </xf>
    <xf numFmtId="10" fontId="3" fillId="0" borderId="0" xfId="9" applyNumberFormat="1" applyFont="1" applyFill="1" applyBorder="1" applyAlignment="1" applyProtection="1">
      <alignment horizontal="center" vertical="center"/>
    </xf>
    <xf numFmtId="10" fontId="3" fillId="0" borderId="28" xfId="9" applyNumberFormat="1" applyFont="1" applyFill="1" applyBorder="1" applyAlignment="1" applyProtection="1">
      <alignment horizontal="center" vertical="center"/>
    </xf>
    <xf numFmtId="4" fontId="3" fillId="0" borderId="28" xfId="8" applyNumberFormat="1" applyFont="1" applyBorder="1" applyAlignment="1">
      <alignment horizontal="center" vertical="center"/>
    </xf>
    <xf numFmtId="4" fontId="3" fillId="0" borderId="0" xfId="8" applyNumberFormat="1" applyFont="1" applyAlignment="1">
      <alignment horizontal="center" vertical="center"/>
    </xf>
    <xf numFmtId="167" fontId="7" fillId="12" borderId="3" xfId="9" applyNumberFormat="1" applyFont="1" applyFill="1" applyBorder="1" applyAlignment="1" applyProtection="1">
      <alignment horizontal="center" vertical="center"/>
      <protection locked="0"/>
    </xf>
    <xf numFmtId="0" fontId="7" fillId="11" borderId="0" xfId="8" applyFont="1" applyFill="1" applyAlignment="1">
      <alignment horizontal="left" vertical="center"/>
    </xf>
    <xf numFmtId="10" fontId="3" fillId="11" borderId="0" xfId="9" applyNumberFormat="1" applyFont="1" applyFill="1" applyBorder="1" applyAlignment="1" applyProtection="1">
      <alignment horizontal="center" vertical="center"/>
    </xf>
    <xf numFmtId="0" fontId="7" fillId="0" borderId="31" xfId="8" applyFont="1" applyBorder="1" applyAlignment="1">
      <alignment horizontal="left" vertical="center"/>
    </xf>
    <xf numFmtId="10" fontId="3" fillId="0" borderId="32" xfId="9" applyNumberFormat="1" applyFont="1" applyFill="1" applyBorder="1" applyAlignment="1" applyProtection="1">
      <alignment horizontal="center" vertical="center"/>
    </xf>
    <xf numFmtId="165" fontId="3" fillId="0" borderId="0" xfId="10" applyNumberFormat="1" applyFont="1" applyAlignment="1" applyProtection="1"/>
    <xf numFmtId="0" fontId="9" fillId="0" borderId="0" xfId="0" applyFont="1" applyAlignment="1">
      <alignment vertical="center" wrapText="1"/>
    </xf>
    <xf numFmtId="14" fontId="3" fillId="0" borderId="17" xfId="0" applyNumberFormat="1" applyFont="1" applyBorder="1" applyAlignment="1">
      <alignment horizontal="center" vertical="center"/>
    </xf>
    <xf numFmtId="14" fontId="6" fillId="0" borderId="0" xfId="0" applyNumberFormat="1" applyFont="1" applyAlignment="1">
      <alignment horizontal="center" vertical="center" wrapText="1"/>
    </xf>
    <xf numFmtId="177" fontId="3" fillId="0" borderId="28" xfId="8" applyNumberFormat="1" applyFont="1" applyBorder="1" applyAlignment="1">
      <alignment horizontal="center" vertical="center"/>
    </xf>
    <xf numFmtId="4" fontId="3" fillId="0" borderId="32" xfId="8" applyNumberFormat="1" applyFont="1" applyBorder="1" applyAlignment="1">
      <alignment horizontal="center" vertical="center"/>
    </xf>
    <xf numFmtId="170" fontId="3" fillId="0" borderId="0" xfId="3" applyNumberFormat="1" applyFont="1" applyAlignment="1"/>
    <xf numFmtId="0" fontId="10" fillId="4" borderId="0" xfId="0" applyFont="1" applyFill="1" applyAlignment="1"/>
    <xf numFmtId="175" fontId="10" fillId="4" borderId="0" xfId="0" applyNumberFormat="1" applyFont="1" applyFill="1" applyAlignment="1">
      <alignment horizontal="right"/>
    </xf>
    <xf numFmtId="178" fontId="3" fillId="0" borderId="11" xfId="0" applyNumberFormat="1" applyFont="1" applyBorder="1" applyAlignment="1"/>
    <xf numFmtId="10" fontId="3" fillId="0" borderId="5" xfId="3" applyNumberFormat="1" applyFont="1" applyFill="1" applyBorder="1" applyAlignment="1" applyProtection="1">
      <alignment horizontal="right" vertical="center"/>
    </xf>
    <xf numFmtId="0" fontId="15" fillId="0" borderId="0" xfId="0" applyFont="1" applyAlignment="1"/>
    <xf numFmtId="1" fontId="15" fillId="0" borderId="0" xfId="0" applyNumberFormat="1" applyFont="1" applyAlignment="1"/>
    <xf numFmtId="0" fontId="14" fillId="0" borderId="2" xfId="0" applyFont="1" applyBorder="1" applyAlignment="1">
      <alignment horizontal="center"/>
    </xf>
    <xf numFmtId="0" fontId="14" fillId="0" borderId="3" xfId="0" applyFont="1" applyBorder="1" applyAlignment="1">
      <alignment horizontal="center"/>
    </xf>
    <xf numFmtId="0" fontId="14" fillId="0" borderId="0" xfId="0" applyFont="1" applyAlignment="1">
      <alignment horizontal="center"/>
    </xf>
    <xf numFmtId="0" fontId="9" fillId="0" borderId="0" xfId="0" applyFont="1" applyAlignment="1">
      <alignment horizontal="center" vertical="center" wrapText="1"/>
    </xf>
    <xf numFmtId="0" fontId="6" fillId="0" borderId="0" xfId="0" applyFont="1" applyAlignment="1">
      <alignment horizontal="center" vertical="center" wrapText="1"/>
    </xf>
    <xf numFmtId="0" fontId="1" fillId="5" borderId="2"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3" xfId="0" applyFont="1" applyFill="1" applyBorder="1" applyAlignment="1">
      <alignment horizontal="center" vertical="center"/>
    </xf>
    <xf numFmtId="0" fontId="7" fillId="3" borderId="2" xfId="0" applyFont="1" applyFill="1" applyBorder="1" applyAlignment="1">
      <alignment horizontal="left" vertical="center"/>
    </xf>
    <xf numFmtId="0" fontId="7" fillId="3" borderId="12" xfId="0" applyFont="1" applyFill="1" applyBorder="1" applyAlignment="1">
      <alignment horizontal="left" vertical="center"/>
    </xf>
    <xf numFmtId="0" fontId="3" fillId="3" borderId="2" xfId="0" applyFont="1" applyFill="1" applyBorder="1" applyAlignment="1">
      <alignment horizontal="left" vertical="center"/>
    </xf>
    <xf numFmtId="0" fontId="3" fillId="3" borderId="12" xfId="0" applyFont="1" applyFill="1" applyBorder="1" applyAlignment="1">
      <alignment horizontal="left" vertical="center"/>
    </xf>
    <xf numFmtId="0" fontId="7" fillId="6" borderId="2" xfId="0" applyFont="1" applyFill="1" applyBorder="1" applyAlignment="1">
      <alignment horizontal="left" vertical="center"/>
    </xf>
    <xf numFmtId="0" fontId="7" fillId="6" borderId="12" xfId="0" applyFont="1" applyFill="1" applyBorder="1" applyAlignment="1">
      <alignment horizontal="left" vertical="center"/>
    </xf>
  </cellXfs>
  <cellStyles count="11">
    <cellStyle name="Millares" xfId="1" builtinId="3"/>
    <cellStyle name="Millares 2 2" xfId="10" xr:uid="{1E2EB455-B70C-45F6-BC8D-64DBD8E87124}"/>
    <cellStyle name="Moneda" xfId="2" builtinId="4"/>
    <cellStyle name="Normal" xfId="0" builtinId="0"/>
    <cellStyle name="Normal 3" xfId="8" xr:uid="{82A4A95B-968C-4AAF-87B6-B43F9DACAD49}"/>
    <cellStyle name="Normal 4" xfId="4" xr:uid="{36F3F541-25B8-4041-A170-C45C35B61CDC}"/>
    <cellStyle name="Normal 5" xfId="5" xr:uid="{0AE7A9CB-F22A-4D35-9488-BD9BC3DB3C7E}"/>
    <cellStyle name="Normal 6" xfId="6" xr:uid="{54D5859D-AD99-42E2-A061-E7413392E637}"/>
    <cellStyle name="Normal 7" xfId="7" xr:uid="{B332FBE2-40A4-4797-8F93-97C906FB4E03}"/>
    <cellStyle name="Porcentaje" xfId="3" builtinId="5"/>
    <cellStyle name="Porcentaje 2 2" xfId="9" xr:uid="{64181861-BD9A-4859-B49E-7450467BD0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30842</xdr:colOff>
      <xdr:row>6</xdr:row>
      <xdr:rowOff>72570</xdr:rowOff>
    </xdr:from>
    <xdr:to>
      <xdr:col>12</xdr:col>
      <xdr:colOff>380999</xdr:colOff>
      <xdr:row>8</xdr:row>
      <xdr:rowOff>27214</xdr:rowOff>
    </xdr:to>
    <xdr:sp macro="" textlink="">
      <xdr:nvSpPr>
        <xdr:cNvPr id="4" name="CuadroTexto 3">
          <a:extLst>
            <a:ext uri="{FF2B5EF4-FFF2-40B4-BE49-F238E27FC236}">
              <a16:creationId xmlns:a16="http://schemas.microsoft.com/office/drawing/2014/main" id="{910ADAC5-740A-4E1B-B099-FD527CF73B79}"/>
            </a:ext>
          </a:extLst>
        </xdr:cNvPr>
        <xdr:cNvSpPr txBox="1"/>
      </xdr:nvSpPr>
      <xdr:spPr>
        <a:xfrm>
          <a:off x="4040413" y="1152070"/>
          <a:ext cx="7525657" cy="272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Por hasta un valor nominal de $20.000.000.000 ampliable hasta el monto máximo autorizado del Programa; </a:t>
          </a:r>
          <a:endParaRPr lang="es-419" sz="1100" b="1" kern="1200"/>
        </a:p>
      </xdr:txBody>
    </xdr:sp>
    <xdr:clientData/>
  </xdr:twoCellAnchor>
  <xdr:twoCellAnchor>
    <xdr:from>
      <xdr:col>6</xdr:col>
      <xdr:colOff>244929</xdr:colOff>
      <xdr:row>0</xdr:row>
      <xdr:rowOff>121103</xdr:rowOff>
    </xdr:from>
    <xdr:to>
      <xdr:col>7</xdr:col>
      <xdr:colOff>231322</xdr:colOff>
      <xdr:row>5</xdr:row>
      <xdr:rowOff>178253</xdr:rowOff>
    </xdr:to>
    <xdr:pic>
      <xdr:nvPicPr>
        <xdr:cNvPr id="7" name="x_x_x_Picture 1" descr="A blue and green text on a black background&#10;&#10;Description automatically generated">
          <a:extLst>
            <a:ext uri="{FF2B5EF4-FFF2-40B4-BE49-F238E27FC236}">
              <a16:creationId xmlns:a16="http://schemas.microsoft.com/office/drawing/2014/main" id="{FC03D00B-C1EE-856C-7151-0FD639EFB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6572" y="121103"/>
          <a:ext cx="1428750" cy="1145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762000</xdr:colOff>
      <xdr:row>0</xdr:row>
      <xdr:rowOff>176893</xdr:rowOff>
    </xdr:from>
    <xdr:to>
      <xdr:col>8</xdr:col>
      <xdr:colOff>1695450</xdr:colOff>
      <xdr:row>5</xdr:row>
      <xdr:rowOff>83198</xdr:rowOff>
    </xdr:to>
    <xdr:pic>
      <xdr:nvPicPr>
        <xdr:cNvPr id="8" name="Picture 5">
          <a:extLst>
            <a:ext uri="{FF2B5EF4-FFF2-40B4-BE49-F238E27FC236}">
              <a16:creationId xmlns:a16="http://schemas.microsoft.com/office/drawing/2014/main" id="{FD66A9AD-A684-428A-9CF0-451C755A5A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0776857" y="176893"/>
          <a:ext cx="933450" cy="998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533400</xdr:colOff>
      <xdr:row>0</xdr:row>
      <xdr:rowOff>66675</xdr:rowOff>
    </xdr:from>
    <xdr:to>
      <xdr:col>9</xdr:col>
      <xdr:colOff>1466850</xdr:colOff>
      <xdr:row>5</xdr:row>
      <xdr:rowOff>105876</xdr:rowOff>
    </xdr:to>
    <xdr:pic>
      <xdr:nvPicPr>
        <xdr:cNvPr id="4" name="Picture 5">
          <a:extLst>
            <a:ext uri="{FF2B5EF4-FFF2-40B4-BE49-F238E27FC236}">
              <a16:creationId xmlns:a16="http://schemas.microsoft.com/office/drawing/2014/main" id="{F3672CB8-AD0C-4BCB-9610-5261E52742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372475" y="66675"/>
          <a:ext cx="933450" cy="988526"/>
        </a:xfrm>
        <a:prstGeom prst="rect">
          <a:avLst/>
        </a:prstGeom>
        <a:noFill/>
      </xdr:spPr>
    </xdr:pic>
    <xdr:clientData/>
  </xdr:twoCellAnchor>
  <xdr:twoCellAnchor>
    <xdr:from>
      <xdr:col>1</xdr:col>
      <xdr:colOff>771070</xdr:colOff>
      <xdr:row>1</xdr:row>
      <xdr:rowOff>36285</xdr:rowOff>
    </xdr:from>
    <xdr:to>
      <xdr:col>2</xdr:col>
      <xdr:colOff>1496786</xdr:colOff>
      <xdr:row>7</xdr:row>
      <xdr:rowOff>243114</xdr:rowOff>
    </xdr:to>
    <xdr:pic>
      <xdr:nvPicPr>
        <xdr:cNvPr id="2" name="x_x_x_Picture 1" descr="A blue and green text on a black background&#10;&#10;Description automatically generated">
          <a:extLst>
            <a:ext uri="{FF2B5EF4-FFF2-40B4-BE49-F238E27FC236}">
              <a16:creationId xmlns:a16="http://schemas.microsoft.com/office/drawing/2014/main" id="{430F5CF4-C834-62B3-F808-188CD02F0E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713" y="226785"/>
          <a:ext cx="1687287" cy="134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264583</xdr:colOff>
      <xdr:row>6</xdr:row>
      <xdr:rowOff>81643</xdr:rowOff>
    </xdr:from>
    <xdr:to>
      <xdr:col>12</xdr:col>
      <xdr:colOff>716643</xdr:colOff>
      <xdr:row>9</xdr:row>
      <xdr:rowOff>127000</xdr:rowOff>
    </xdr:to>
    <xdr:sp macro="" textlink="">
      <xdr:nvSpPr>
        <xdr:cNvPr id="5" name="CuadroTexto 4">
          <a:extLst>
            <a:ext uri="{FF2B5EF4-FFF2-40B4-BE49-F238E27FC236}">
              <a16:creationId xmlns:a16="http://schemas.microsoft.com/office/drawing/2014/main" id="{A628AEA1-C3BD-DCC2-ED83-1D3DEBFD785E}"/>
            </a:ext>
          </a:extLst>
        </xdr:cNvPr>
        <xdr:cNvSpPr txBox="1"/>
      </xdr:nvSpPr>
      <xdr:spPr>
        <a:xfrm>
          <a:off x="4804833" y="1224643"/>
          <a:ext cx="8918727" cy="881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del Tesoro Serie I de la Provincia de Río Negro, garantizadas con la cesión de recursos provenientes del Régimen de Coparticipación Federal de Impuestos correspondientes a la Provincia, denominadas y pagaderas en Pesos y a ser integradas en Pesos y/o en especie a una tasa de interés variable, con vencimiento el 3 de diciembre de 2026, por hasta un valor nominal de $20.000.000.000 ampliable hasta el monto máximo autorizado del Programa; </a:t>
          </a:r>
          <a:endParaRPr lang="es-419" sz="1100" b="1"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533400</xdr:colOff>
      <xdr:row>0</xdr:row>
      <xdr:rowOff>66675</xdr:rowOff>
    </xdr:from>
    <xdr:to>
      <xdr:col>9</xdr:col>
      <xdr:colOff>1466850</xdr:colOff>
      <xdr:row>5</xdr:row>
      <xdr:rowOff>105876</xdr:rowOff>
    </xdr:to>
    <xdr:pic>
      <xdr:nvPicPr>
        <xdr:cNvPr id="2" name="Picture 5">
          <a:extLst>
            <a:ext uri="{FF2B5EF4-FFF2-40B4-BE49-F238E27FC236}">
              <a16:creationId xmlns:a16="http://schemas.microsoft.com/office/drawing/2014/main" id="{DA3510F1-DBAC-41F2-849A-75B21CDAD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53550" y="63500"/>
          <a:ext cx="933450" cy="991701"/>
        </a:xfrm>
        <a:prstGeom prst="rect">
          <a:avLst/>
        </a:prstGeom>
        <a:noFill/>
      </xdr:spPr>
    </xdr:pic>
    <xdr:clientData/>
  </xdr:twoCellAnchor>
  <xdr:twoCellAnchor>
    <xdr:from>
      <xdr:col>1</xdr:col>
      <xdr:colOff>771070</xdr:colOff>
      <xdr:row>1</xdr:row>
      <xdr:rowOff>36285</xdr:rowOff>
    </xdr:from>
    <xdr:to>
      <xdr:col>2</xdr:col>
      <xdr:colOff>1496786</xdr:colOff>
      <xdr:row>7</xdr:row>
      <xdr:rowOff>243114</xdr:rowOff>
    </xdr:to>
    <xdr:pic>
      <xdr:nvPicPr>
        <xdr:cNvPr id="3" name="x_x_x_Picture 1" descr="A blue and green text on a black background&#10;&#10;Description automatically generated">
          <a:extLst>
            <a:ext uri="{FF2B5EF4-FFF2-40B4-BE49-F238E27FC236}">
              <a16:creationId xmlns:a16="http://schemas.microsoft.com/office/drawing/2014/main" id="{EB5A94C1-4F70-4399-B5A8-122D0CA492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3795" y="226785"/>
          <a:ext cx="1681391" cy="1346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52917</xdr:colOff>
      <xdr:row>6</xdr:row>
      <xdr:rowOff>31750</xdr:rowOff>
    </xdr:from>
    <xdr:to>
      <xdr:col>12</xdr:col>
      <xdr:colOff>367394</xdr:colOff>
      <xdr:row>9</xdr:row>
      <xdr:rowOff>77107</xdr:rowOff>
    </xdr:to>
    <xdr:sp macro="" textlink="">
      <xdr:nvSpPr>
        <xdr:cNvPr id="5" name="CuadroTexto 4">
          <a:extLst>
            <a:ext uri="{FF2B5EF4-FFF2-40B4-BE49-F238E27FC236}">
              <a16:creationId xmlns:a16="http://schemas.microsoft.com/office/drawing/2014/main" id="{A3BF9307-E793-4076-A603-1BC0B8A8B189}"/>
            </a:ext>
          </a:extLst>
        </xdr:cNvPr>
        <xdr:cNvSpPr txBox="1"/>
      </xdr:nvSpPr>
      <xdr:spPr>
        <a:xfrm>
          <a:off x="4794250" y="1174750"/>
          <a:ext cx="8918727" cy="881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del Tesoro Serie I de la Provincia de Río Negro, garantizadas con la cesión de recursos provenientes del Régimen de Coparticipación Federal de Impuestos correspondientes a la Provincia, denominadas y pagaderas en Pesos y a ser integradas en Pesos y/o en especie a una tasa de interés variable, con vencimiento el 3 de diciembre de 2026, por hasta un valor nominal de $20.000.000.000 ampliable hasta el monto máximo autorizado del Programa; </a:t>
          </a:r>
          <a:endParaRPr lang="es-419" sz="1100" b="1" kern="12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E3165-E903-4D6D-81E5-C927909688AB}">
  <dimension ref="C1:T37"/>
  <sheetViews>
    <sheetView showGridLines="0" tabSelected="1" topLeftCell="B1" zoomScale="80" zoomScaleNormal="80" workbookViewId="0">
      <selection activeCell="G20" sqref="G20"/>
    </sheetView>
  </sheetViews>
  <sheetFormatPr baseColWidth="10" defaultRowHeight="12.75" x14ac:dyDescent="0.2"/>
  <cols>
    <col min="1" max="2" width="13.7109375" style="92" customWidth="1"/>
    <col min="3" max="3" width="19.42578125" style="92" customWidth="1"/>
    <col min="4" max="4" width="10.42578125" style="92" customWidth="1"/>
    <col min="5" max="5" width="23.85546875" style="92" customWidth="1"/>
    <col min="6" max="6" width="28.7109375" style="92" customWidth="1"/>
    <col min="7" max="7" width="20.7109375" style="92" customWidth="1"/>
    <col min="8" max="8" width="3.85546875" style="92" customWidth="1"/>
    <col min="9" max="9" width="28.7109375" style="92" customWidth="1"/>
    <col min="10" max="11" width="20.7109375" style="92" customWidth="1"/>
    <col min="12" max="12" width="8.7109375" style="92" customWidth="1"/>
    <col min="13" max="13" width="28.7109375" style="92" customWidth="1"/>
    <col min="14" max="14" width="20.7109375" style="92" customWidth="1"/>
    <col min="15" max="15" width="5.7109375" style="92" customWidth="1"/>
    <col min="16" max="255" width="10.85546875" style="92"/>
    <col min="256" max="259" width="13.7109375" style="92" customWidth="1"/>
    <col min="260" max="260" width="11.7109375" style="92" customWidth="1"/>
    <col min="261" max="261" width="10.42578125" style="92" customWidth="1"/>
    <col min="262" max="262" width="9.5703125" style="92" customWidth="1"/>
    <col min="263" max="263" width="28.7109375" style="92" customWidth="1"/>
    <col min="264" max="264" width="20.7109375" style="92" customWidth="1"/>
    <col min="265" max="265" width="9.5703125" style="92" customWidth="1"/>
    <col min="266" max="266" width="28.7109375" style="92" customWidth="1"/>
    <col min="267" max="267" width="20.7109375" style="92" customWidth="1"/>
    <col min="268" max="268" width="8.7109375" style="92" customWidth="1"/>
    <col min="269" max="269" width="28.7109375" style="92" customWidth="1"/>
    <col min="270" max="270" width="20.7109375" style="92" customWidth="1"/>
    <col min="271" max="271" width="5.7109375" style="92" customWidth="1"/>
    <col min="272" max="511" width="10.85546875" style="92"/>
    <col min="512" max="515" width="13.7109375" style="92" customWidth="1"/>
    <col min="516" max="516" width="11.7109375" style="92" customWidth="1"/>
    <col min="517" max="517" width="10.42578125" style="92" customWidth="1"/>
    <col min="518" max="518" width="9.5703125" style="92" customWidth="1"/>
    <col min="519" max="519" width="28.7109375" style="92" customWidth="1"/>
    <col min="520" max="520" width="20.7109375" style="92" customWidth="1"/>
    <col min="521" max="521" width="9.5703125" style="92" customWidth="1"/>
    <col min="522" max="522" width="28.7109375" style="92" customWidth="1"/>
    <col min="523" max="523" width="20.7109375" style="92" customWidth="1"/>
    <col min="524" max="524" width="8.7109375" style="92" customWidth="1"/>
    <col min="525" max="525" width="28.7109375" style="92" customWidth="1"/>
    <col min="526" max="526" width="20.7109375" style="92" customWidth="1"/>
    <col min="527" max="527" width="5.7109375" style="92" customWidth="1"/>
    <col min="528" max="767" width="10.85546875" style="92"/>
    <col min="768" max="771" width="13.7109375" style="92" customWidth="1"/>
    <col min="772" max="772" width="11.7109375" style="92" customWidth="1"/>
    <col min="773" max="773" width="10.42578125" style="92" customWidth="1"/>
    <col min="774" max="774" width="9.5703125" style="92" customWidth="1"/>
    <col min="775" max="775" width="28.7109375" style="92" customWidth="1"/>
    <col min="776" max="776" width="20.7109375" style="92" customWidth="1"/>
    <col min="777" max="777" width="9.5703125" style="92" customWidth="1"/>
    <col min="778" max="778" width="28.7109375" style="92" customWidth="1"/>
    <col min="779" max="779" width="20.7109375" style="92" customWidth="1"/>
    <col min="780" max="780" width="8.7109375" style="92" customWidth="1"/>
    <col min="781" max="781" width="28.7109375" style="92" customWidth="1"/>
    <col min="782" max="782" width="20.7109375" style="92" customWidth="1"/>
    <col min="783" max="783" width="5.7109375" style="92" customWidth="1"/>
    <col min="784" max="1023" width="10.85546875" style="92"/>
    <col min="1024" max="1027" width="13.7109375" style="92" customWidth="1"/>
    <col min="1028" max="1028" width="11.7109375" style="92" customWidth="1"/>
    <col min="1029" max="1029" width="10.42578125" style="92" customWidth="1"/>
    <col min="1030" max="1030" width="9.5703125" style="92" customWidth="1"/>
    <col min="1031" max="1031" width="28.7109375" style="92" customWidth="1"/>
    <col min="1032" max="1032" width="20.7109375" style="92" customWidth="1"/>
    <col min="1033" max="1033" width="9.5703125" style="92" customWidth="1"/>
    <col min="1034" max="1034" width="28.7109375" style="92" customWidth="1"/>
    <col min="1035" max="1035" width="20.7109375" style="92" customWidth="1"/>
    <col min="1036" max="1036" width="8.7109375" style="92" customWidth="1"/>
    <col min="1037" max="1037" width="28.7109375" style="92" customWidth="1"/>
    <col min="1038" max="1038" width="20.7109375" style="92" customWidth="1"/>
    <col min="1039" max="1039" width="5.7109375" style="92" customWidth="1"/>
    <col min="1040" max="1279" width="10.85546875" style="92"/>
    <col min="1280" max="1283" width="13.7109375" style="92" customWidth="1"/>
    <col min="1284" max="1284" width="11.7109375" style="92" customWidth="1"/>
    <col min="1285" max="1285" width="10.42578125" style="92" customWidth="1"/>
    <col min="1286" max="1286" width="9.5703125" style="92" customWidth="1"/>
    <col min="1287" max="1287" width="28.7109375" style="92" customWidth="1"/>
    <col min="1288" max="1288" width="20.7109375" style="92" customWidth="1"/>
    <col min="1289" max="1289" width="9.5703125" style="92" customWidth="1"/>
    <col min="1290" max="1290" width="28.7109375" style="92" customWidth="1"/>
    <col min="1291" max="1291" width="20.7109375" style="92" customWidth="1"/>
    <col min="1292" max="1292" width="8.7109375" style="92" customWidth="1"/>
    <col min="1293" max="1293" width="28.7109375" style="92" customWidth="1"/>
    <col min="1294" max="1294" width="20.7109375" style="92" customWidth="1"/>
    <col min="1295" max="1295" width="5.7109375" style="92" customWidth="1"/>
    <col min="1296" max="1535" width="10.85546875" style="92"/>
    <col min="1536" max="1539" width="13.7109375" style="92" customWidth="1"/>
    <col min="1540" max="1540" width="11.7109375" style="92" customWidth="1"/>
    <col min="1541" max="1541" width="10.42578125" style="92" customWidth="1"/>
    <col min="1542" max="1542" width="9.5703125" style="92" customWidth="1"/>
    <col min="1543" max="1543" width="28.7109375" style="92" customWidth="1"/>
    <col min="1544" max="1544" width="20.7109375" style="92" customWidth="1"/>
    <col min="1545" max="1545" width="9.5703125" style="92" customWidth="1"/>
    <col min="1546" max="1546" width="28.7109375" style="92" customWidth="1"/>
    <col min="1547" max="1547" width="20.7109375" style="92" customWidth="1"/>
    <col min="1548" max="1548" width="8.7109375" style="92" customWidth="1"/>
    <col min="1549" max="1549" width="28.7109375" style="92" customWidth="1"/>
    <col min="1550" max="1550" width="20.7109375" style="92" customWidth="1"/>
    <col min="1551" max="1551" width="5.7109375" style="92" customWidth="1"/>
    <col min="1552" max="1791" width="10.85546875" style="92"/>
    <col min="1792" max="1795" width="13.7109375" style="92" customWidth="1"/>
    <col min="1796" max="1796" width="11.7109375" style="92" customWidth="1"/>
    <col min="1797" max="1797" width="10.42578125" style="92" customWidth="1"/>
    <col min="1798" max="1798" width="9.5703125" style="92" customWidth="1"/>
    <col min="1799" max="1799" width="28.7109375" style="92" customWidth="1"/>
    <col min="1800" max="1800" width="20.7109375" style="92" customWidth="1"/>
    <col min="1801" max="1801" width="9.5703125" style="92" customWidth="1"/>
    <col min="1802" max="1802" width="28.7109375" style="92" customWidth="1"/>
    <col min="1803" max="1803" width="20.7109375" style="92" customWidth="1"/>
    <col min="1804" max="1804" width="8.7109375" style="92" customWidth="1"/>
    <col min="1805" max="1805" width="28.7109375" style="92" customWidth="1"/>
    <col min="1806" max="1806" width="20.7109375" style="92" customWidth="1"/>
    <col min="1807" max="1807" width="5.7109375" style="92" customWidth="1"/>
    <col min="1808" max="2047" width="10.85546875" style="92"/>
    <col min="2048" max="2051" width="13.7109375" style="92" customWidth="1"/>
    <col min="2052" max="2052" width="11.7109375" style="92" customWidth="1"/>
    <col min="2053" max="2053" width="10.42578125" style="92" customWidth="1"/>
    <col min="2054" max="2054" width="9.5703125" style="92" customWidth="1"/>
    <col min="2055" max="2055" width="28.7109375" style="92" customWidth="1"/>
    <col min="2056" max="2056" width="20.7109375" style="92" customWidth="1"/>
    <col min="2057" max="2057" width="9.5703125" style="92" customWidth="1"/>
    <col min="2058" max="2058" width="28.7109375" style="92" customWidth="1"/>
    <col min="2059" max="2059" width="20.7109375" style="92" customWidth="1"/>
    <col min="2060" max="2060" width="8.7109375" style="92" customWidth="1"/>
    <col min="2061" max="2061" width="28.7109375" style="92" customWidth="1"/>
    <col min="2062" max="2062" width="20.7109375" style="92" customWidth="1"/>
    <col min="2063" max="2063" width="5.7109375" style="92" customWidth="1"/>
    <col min="2064" max="2303" width="10.85546875" style="92"/>
    <col min="2304" max="2307" width="13.7109375" style="92" customWidth="1"/>
    <col min="2308" max="2308" width="11.7109375" style="92" customWidth="1"/>
    <col min="2309" max="2309" width="10.42578125" style="92" customWidth="1"/>
    <col min="2310" max="2310" width="9.5703125" style="92" customWidth="1"/>
    <col min="2311" max="2311" width="28.7109375" style="92" customWidth="1"/>
    <col min="2312" max="2312" width="20.7109375" style="92" customWidth="1"/>
    <col min="2313" max="2313" width="9.5703125" style="92" customWidth="1"/>
    <col min="2314" max="2314" width="28.7109375" style="92" customWidth="1"/>
    <col min="2315" max="2315" width="20.7109375" style="92" customWidth="1"/>
    <col min="2316" max="2316" width="8.7109375" style="92" customWidth="1"/>
    <col min="2317" max="2317" width="28.7109375" style="92" customWidth="1"/>
    <col min="2318" max="2318" width="20.7109375" style="92" customWidth="1"/>
    <col min="2319" max="2319" width="5.7109375" style="92" customWidth="1"/>
    <col min="2320" max="2559" width="10.85546875" style="92"/>
    <col min="2560" max="2563" width="13.7109375" style="92" customWidth="1"/>
    <col min="2564" max="2564" width="11.7109375" style="92" customWidth="1"/>
    <col min="2565" max="2565" width="10.42578125" style="92" customWidth="1"/>
    <col min="2566" max="2566" width="9.5703125" style="92" customWidth="1"/>
    <col min="2567" max="2567" width="28.7109375" style="92" customWidth="1"/>
    <col min="2568" max="2568" width="20.7109375" style="92" customWidth="1"/>
    <col min="2569" max="2569" width="9.5703125" style="92" customWidth="1"/>
    <col min="2570" max="2570" width="28.7109375" style="92" customWidth="1"/>
    <col min="2571" max="2571" width="20.7109375" style="92" customWidth="1"/>
    <col min="2572" max="2572" width="8.7109375" style="92" customWidth="1"/>
    <col min="2573" max="2573" width="28.7109375" style="92" customWidth="1"/>
    <col min="2574" max="2574" width="20.7109375" style="92" customWidth="1"/>
    <col min="2575" max="2575" width="5.7109375" style="92" customWidth="1"/>
    <col min="2576" max="2815" width="10.85546875" style="92"/>
    <col min="2816" max="2819" width="13.7109375" style="92" customWidth="1"/>
    <col min="2820" max="2820" width="11.7109375" style="92" customWidth="1"/>
    <col min="2821" max="2821" width="10.42578125" style="92" customWidth="1"/>
    <col min="2822" max="2822" width="9.5703125" style="92" customWidth="1"/>
    <col min="2823" max="2823" width="28.7109375" style="92" customWidth="1"/>
    <col min="2824" max="2824" width="20.7109375" style="92" customWidth="1"/>
    <col min="2825" max="2825" width="9.5703125" style="92" customWidth="1"/>
    <col min="2826" max="2826" width="28.7109375" style="92" customWidth="1"/>
    <col min="2827" max="2827" width="20.7109375" style="92" customWidth="1"/>
    <col min="2828" max="2828" width="8.7109375" style="92" customWidth="1"/>
    <col min="2829" max="2829" width="28.7109375" style="92" customWidth="1"/>
    <col min="2830" max="2830" width="20.7109375" style="92" customWidth="1"/>
    <col min="2831" max="2831" width="5.7109375" style="92" customWidth="1"/>
    <col min="2832" max="3071" width="10.85546875" style="92"/>
    <col min="3072" max="3075" width="13.7109375" style="92" customWidth="1"/>
    <col min="3076" max="3076" width="11.7109375" style="92" customWidth="1"/>
    <col min="3077" max="3077" width="10.42578125" style="92" customWidth="1"/>
    <col min="3078" max="3078" width="9.5703125" style="92" customWidth="1"/>
    <col min="3079" max="3079" width="28.7109375" style="92" customWidth="1"/>
    <col min="3080" max="3080" width="20.7109375" style="92" customWidth="1"/>
    <col min="3081" max="3081" width="9.5703125" style="92" customWidth="1"/>
    <col min="3082" max="3082" width="28.7109375" style="92" customWidth="1"/>
    <col min="3083" max="3083" width="20.7109375" style="92" customWidth="1"/>
    <col min="3084" max="3084" width="8.7109375" style="92" customWidth="1"/>
    <col min="3085" max="3085" width="28.7109375" style="92" customWidth="1"/>
    <col min="3086" max="3086" width="20.7109375" style="92" customWidth="1"/>
    <col min="3087" max="3087" width="5.7109375" style="92" customWidth="1"/>
    <col min="3088" max="3327" width="10.85546875" style="92"/>
    <col min="3328" max="3331" width="13.7109375" style="92" customWidth="1"/>
    <col min="3332" max="3332" width="11.7109375" style="92" customWidth="1"/>
    <col min="3333" max="3333" width="10.42578125" style="92" customWidth="1"/>
    <col min="3334" max="3334" width="9.5703125" style="92" customWidth="1"/>
    <col min="3335" max="3335" width="28.7109375" style="92" customWidth="1"/>
    <col min="3336" max="3336" width="20.7109375" style="92" customWidth="1"/>
    <col min="3337" max="3337" width="9.5703125" style="92" customWidth="1"/>
    <col min="3338" max="3338" width="28.7109375" style="92" customWidth="1"/>
    <col min="3339" max="3339" width="20.7109375" style="92" customWidth="1"/>
    <col min="3340" max="3340" width="8.7109375" style="92" customWidth="1"/>
    <col min="3341" max="3341" width="28.7109375" style="92" customWidth="1"/>
    <col min="3342" max="3342" width="20.7109375" style="92" customWidth="1"/>
    <col min="3343" max="3343" width="5.7109375" style="92" customWidth="1"/>
    <col min="3344" max="3583" width="10.85546875" style="92"/>
    <col min="3584" max="3587" width="13.7109375" style="92" customWidth="1"/>
    <col min="3588" max="3588" width="11.7109375" style="92" customWidth="1"/>
    <col min="3589" max="3589" width="10.42578125" style="92" customWidth="1"/>
    <col min="3590" max="3590" width="9.5703125" style="92" customWidth="1"/>
    <col min="3591" max="3591" width="28.7109375" style="92" customWidth="1"/>
    <col min="3592" max="3592" width="20.7109375" style="92" customWidth="1"/>
    <col min="3593" max="3593" width="9.5703125" style="92" customWidth="1"/>
    <col min="3594" max="3594" width="28.7109375" style="92" customWidth="1"/>
    <col min="3595" max="3595" width="20.7109375" style="92" customWidth="1"/>
    <col min="3596" max="3596" width="8.7109375" style="92" customWidth="1"/>
    <col min="3597" max="3597" width="28.7109375" style="92" customWidth="1"/>
    <col min="3598" max="3598" width="20.7109375" style="92" customWidth="1"/>
    <col min="3599" max="3599" width="5.7109375" style="92" customWidth="1"/>
    <col min="3600" max="3839" width="10.85546875" style="92"/>
    <col min="3840" max="3843" width="13.7109375" style="92" customWidth="1"/>
    <col min="3844" max="3844" width="11.7109375" style="92" customWidth="1"/>
    <col min="3845" max="3845" width="10.42578125" style="92" customWidth="1"/>
    <col min="3846" max="3846" width="9.5703125" style="92" customWidth="1"/>
    <col min="3847" max="3847" width="28.7109375" style="92" customWidth="1"/>
    <col min="3848" max="3848" width="20.7109375" style="92" customWidth="1"/>
    <col min="3849" max="3849" width="9.5703125" style="92" customWidth="1"/>
    <col min="3850" max="3850" width="28.7109375" style="92" customWidth="1"/>
    <col min="3851" max="3851" width="20.7109375" style="92" customWidth="1"/>
    <col min="3852" max="3852" width="8.7109375" style="92" customWidth="1"/>
    <col min="3853" max="3853" width="28.7109375" style="92" customWidth="1"/>
    <col min="3854" max="3854" width="20.7109375" style="92" customWidth="1"/>
    <col min="3855" max="3855" width="5.7109375" style="92" customWidth="1"/>
    <col min="3856" max="4095" width="10.85546875" style="92"/>
    <col min="4096" max="4099" width="13.7109375" style="92" customWidth="1"/>
    <col min="4100" max="4100" width="11.7109375" style="92" customWidth="1"/>
    <col min="4101" max="4101" width="10.42578125" style="92" customWidth="1"/>
    <col min="4102" max="4102" width="9.5703125" style="92" customWidth="1"/>
    <col min="4103" max="4103" width="28.7109375" style="92" customWidth="1"/>
    <col min="4104" max="4104" width="20.7109375" style="92" customWidth="1"/>
    <col min="4105" max="4105" width="9.5703125" style="92" customWidth="1"/>
    <col min="4106" max="4106" width="28.7109375" style="92" customWidth="1"/>
    <col min="4107" max="4107" width="20.7109375" style="92" customWidth="1"/>
    <col min="4108" max="4108" width="8.7109375" style="92" customWidth="1"/>
    <col min="4109" max="4109" width="28.7109375" style="92" customWidth="1"/>
    <col min="4110" max="4110" width="20.7109375" style="92" customWidth="1"/>
    <col min="4111" max="4111" width="5.7109375" style="92" customWidth="1"/>
    <col min="4112" max="4351" width="10.85546875" style="92"/>
    <col min="4352" max="4355" width="13.7109375" style="92" customWidth="1"/>
    <col min="4356" max="4356" width="11.7109375" style="92" customWidth="1"/>
    <col min="4357" max="4357" width="10.42578125" style="92" customWidth="1"/>
    <col min="4358" max="4358" width="9.5703125" style="92" customWidth="1"/>
    <col min="4359" max="4359" width="28.7109375" style="92" customWidth="1"/>
    <col min="4360" max="4360" width="20.7109375" style="92" customWidth="1"/>
    <col min="4361" max="4361" width="9.5703125" style="92" customWidth="1"/>
    <col min="4362" max="4362" width="28.7109375" style="92" customWidth="1"/>
    <col min="4363" max="4363" width="20.7109375" style="92" customWidth="1"/>
    <col min="4364" max="4364" width="8.7109375" style="92" customWidth="1"/>
    <col min="4365" max="4365" width="28.7109375" style="92" customWidth="1"/>
    <col min="4366" max="4366" width="20.7109375" style="92" customWidth="1"/>
    <col min="4367" max="4367" width="5.7109375" style="92" customWidth="1"/>
    <col min="4368" max="4607" width="10.85546875" style="92"/>
    <col min="4608" max="4611" width="13.7109375" style="92" customWidth="1"/>
    <col min="4612" max="4612" width="11.7109375" style="92" customWidth="1"/>
    <col min="4613" max="4613" width="10.42578125" style="92" customWidth="1"/>
    <col min="4614" max="4614" width="9.5703125" style="92" customWidth="1"/>
    <col min="4615" max="4615" width="28.7109375" style="92" customWidth="1"/>
    <col min="4616" max="4616" width="20.7109375" style="92" customWidth="1"/>
    <col min="4617" max="4617" width="9.5703125" style="92" customWidth="1"/>
    <col min="4618" max="4618" width="28.7109375" style="92" customWidth="1"/>
    <col min="4619" max="4619" width="20.7109375" style="92" customWidth="1"/>
    <col min="4620" max="4620" width="8.7109375" style="92" customWidth="1"/>
    <col min="4621" max="4621" width="28.7109375" style="92" customWidth="1"/>
    <col min="4622" max="4622" width="20.7109375" style="92" customWidth="1"/>
    <col min="4623" max="4623" width="5.7109375" style="92" customWidth="1"/>
    <col min="4624" max="4863" width="10.85546875" style="92"/>
    <col min="4864" max="4867" width="13.7109375" style="92" customWidth="1"/>
    <col min="4868" max="4868" width="11.7109375" style="92" customWidth="1"/>
    <col min="4869" max="4869" width="10.42578125" style="92" customWidth="1"/>
    <col min="4870" max="4870" width="9.5703125" style="92" customWidth="1"/>
    <col min="4871" max="4871" width="28.7109375" style="92" customWidth="1"/>
    <col min="4872" max="4872" width="20.7109375" style="92" customWidth="1"/>
    <col min="4873" max="4873" width="9.5703125" style="92" customWidth="1"/>
    <col min="4874" max="4874" width="28.7109375" style="92" customWidth="1"/>
    <col min="4875" max="4875" width="20.7109375" style="92" customWidth="1"/>
    <col min="4876" max="4876" width="8.7109375" style="92" customWidth="1"/>
    <col min="4877" max="4877" width="28.7109375" style="92" customWidth="1"/>
    <col min="4878" max="4878" width="20.7109375" style="92" customWidth="1"/>
    <col min="4879" max="4879" width="5.7109375" style="92" customWidth="1"/>
    <col min="4880" max="5119" width="10.85546875" style="92"/>
    <col min="5120" max="5123" width="13.7109375" style="92" customWidth="1"/>
    <col min="5124" max="5124" width="11.7109375" style="92" customWidth="1"/>
    <col min="5125" max="5125" width="10.42578125" style="92" customWidth="1"/>
    <col min="5126" max="5126" width="9.5703125" style="92" customWidth="1"/>
    <col min="5127" max="5127" width="28.7109375" style="92" customWidth="1"/>
    <col min="5128" max="5128" width="20.7109375" style="92" customWidth="1"/>
    <col min="5129" max="5129" width="9.5703125" style="92" customWidth="1"/>
    <col min="5130" max="5130" width="28.7109375" style="92" customWidth="1"/>
    <col min="5131" max="5131" width="20.7109375" style="92" customWidth="1"/>
    <col min="5132" max="5132" width="8.7109375" style="92" customWidth="1"/>
    <col min="5133" max="5133" width="28.7109375" style="92" customWidth="1"/>
    <col min="5134" max="5134" width="20.7109375" style="92" customWidth="1"/>
    <col min="5135" max="5135" width="5.7109375" style="92" customWidth="1"/>
    <col min="5136" max="5375" width="10.85546875" style="92"/>
    <col min="5376" max="5379" width="13.7109375" style="92" customWidth="1"/>
    <col min="5380" max="5380" width="11.7109375" style="92" customWidth="1"/>
    <col min="5381" max="5381" width="10.42578125" style="92" customWidth="1"/>
    <col min="5382" max="5382" width="9.5703125" style="92" customWidth="1"/>
    <col min="5383" max="5383" width="28.7109375" style="92" customWidth="1"/>
    <col min="5384" max="5384" width="20.7109375" style="92" customWidth="1"/>
    <col min="5385" max="5385" width="9.5703125" style="92" customWidth="1"/>
    <col min="5386" max="5386" width="28.7109375" style="92" customWidth="1"/>
    <col min="5387" max="5387" width="20.7109375" style="92" customWidth="1"/>
    <col min="5388" max="5388" width="8.7109375" style="92" customWidth="1"/>
    <col min="5389" max="5389" width="28.7109375" style="92" customWidth="1"/>
    <col min="5390" max="5390" width="20.7109375" style="92" customWidth="1"/>
    <col min="5391" max="5391" width="5.7109375" style="92" customWidth="1"/>
    <col min="5392" max="5631" width="10.85546875" style="92"/>
    <col min="5632" max="5635" width="13.7109375" style="92" customWidth="1"/>
    <col min="5636" max="5636" width="11.7109375" style="92" customWidth="1"/>
    <col min="5637" max="5637" width="10.42578125" style="92" customWidth="1"/>
    <col min="5638" max="5638" width="9.5703125" style="92" customWidth="1"/>
    <col min="5639" max="5639" width="28.7109375" style="92" customWidth="1"/>
    <col min="5640" max="5640" width="20.7109375" style="92" customWidth="1"/>
    <col min="5641" max="5641" width="9.5703125" style="92" customWidth="1"/>
    <col min="5642" max="5642" width="28.7109375" style="92" customWidth="1"/>
    <col min="5643" max="5643" width="20.7109375" style="92" customWidth="1"/>
    <col min="5644" max="5644" width="8.7109375" style="92" customWidth="1"/>
    <col min="5645" max="5645" width="28.7109375" style="92" customWidth="1"/>
    <col min="5646" max="5646" width="20.7109375" style="92" customWidth="1"/>
    <col min="5647" max="5647" width="5.7109375" style="92" customWidth="1"/>
    <col min="5648" max="5887" width="10.85546875" style="92"/>
    <col min="5888" max="5891" width="13.7109375" style="92" customWidth="1"/>
    <col min="5892" max="5892" width="11.7109375" style="92" customWidth="1"/>
    <col min="5893" max="5893" width="10.42578125" style="92" customWidth="1"/>
    <col min="5894" max="5894" width="9.5703125" style="92" customWidth="1"/>
    <col min="5895" max="5895" width="28.7109375" style="92" customWidth="1"/>
    <col min="5896" max="5896" width="20.7109375" style="92" customWidth="1"/>
    <col min="5897" max="5897" width="9.5703125" style="92" customWidth="1"/>
    <col min="5898" max="5898" width="28.7109375" style="92" customWidth="1"/>
    <col min="5899" max="5899" width="20.7109375" style="92" customWidth="1"/>
    <col min="5900" max="5900" width="8.7109375" style="92" customWidth="1"/>
    <col min="5901" max="5901" width="28.7109375" style="92" customWidth="1"/>
    <col min="5902" max="5902" width="20.7109375" style="92" customWidth="1"/>
    <col min="5903" max="5903" width="5.7109375" style="92" customWidth="1"/>
    <col min="5904" max="6143" width="10.85546875" style="92"/>
    <col min="6144" max="6147" width="13.7109375" style="92" customWidth="1"/>
    <col min="6148" max="6148" width="11.7109375" style="92" customWidth="1"/>
    <col min="6149" max="6149" width="10.42578125" style="92" customWidth="1"/>
    <col min="6150" max="6150" width="9.5703125" style="92" customWidth="1"/>
    <col min="6151" max="6151" width="28.7109375" style="92" customWidth="1"/>
    <col min="6152" max="6152" width="20.7109375" style="92" customWidth="1"/>
    <col min="6153" max="6153" width="9.5703125" style="92" customWidth="1"/>
    <col min="6154" max="6154" width="28.7109375" style="92" customWidth="1"/>
    <col min="6155" max="6155" width="20.7109375" style="92" customWidth="1"/>
    <col min="6156" max="6156" width="8.7109375" style="92" customWidth="1"/>
    <col min="6157" max="6157" width="28.7109375" style="92" customWidth="1"/>
    <col min="6158" max="6158" width="20.7109375" style="92" customWidth="1"/>
    <col min="6159" max="6159" width="5.7109375" style="92" customWidth="1"/>
    <col min="6160" max="6399" width="10.85546875" style="92"/>
    <col min="6400" max="6403" width="13.7109375" style="92" customWidth="1"/>
    <col min="6404" max="6404" width="11.7109375" style="92" customWidth="1"/>
    <col min="6405" max="6405" width="10.42578125" style="92" customWidth="1"/>
    <col min="6406" max="6406" width="9.5703125" style="92" customWidth="1"/>
    <col min="6407" max="6407" width="28.7109375" style="92" customWidth="1"/>
    <col min="6408" max="6408" width="20.7109375" style="92" customWidth="1"/>
    <col min="6409" max="6409" width="9.5703125" style="92" customWidth="1"/>
    <col min="6410" max="6410" width="28.7109375" style="92" customWidth="1"/>
    <col min="6411" max="6411" width="20.7109375" style="92" customWidth="1"/>
    <col min="6412" max="6412" width="8.7109375" style="92" customWidth="1"/>
    <col min="6413" max="6413" width="28.7109375" style="92" customWidth="1"/>
    <col min="6414" max="6414" width="20.7109375" style="92" customWidth="1"/>
    <col min="6415" max="6415" width="5.7109375" style="92" customWidth="1"/>
    <col min="6416" max="6655" width="10.85546875" style="92"/>
    <col min="6656" max="6659" width="13.7109375" style="92" customWidth="1"/>
    <col min="6660" max="6660" width="11.7109375" style="92" customWidth="1"/>
    <col min="6661" max="6661" width="10.42578125" style="92" customWidth="1"/>
    <col min="6662" max="6662" width="9.5703125" style="92" customWidth="1"/>
    <col min="6663" max="6663" width="28.7109375" style="92" customWidth="1"/>
    <col min="6664" max="6664" width="20.7109375" style="92" customWidth="1"/>
    <col min="6665" max="6665" width="9.5703125" style="92" customWidth="1"/>
    <col min="6666" max="6666" width="28.7109375" style="92" customWidth="1"/>
    <col min="6667" max="6667" width="20.7109375" style="92" customWidth="1"/>
    <col min="6668" max="6668" width="8.7109375" style="92" customWidth="1"/>
    <col min="6669" max="6669" width="28.7109375" style="92" customWidth="1"/>
    <col min="6670" max="6670" width="20.7109375" style="92" customWidth="1"/>
    <col min="6671" max="6671" width="5.7109375" style="92" customWidth="1"/>
    <col min="6672" max="6911" width="10.85546875" style="92"/>
    <col min="6912" max="6915" width="13.7109375" style="92" customWidth="1"/>
    <col min="6916" max="6916" width="11.7109375" style="92" customWidth="1"/>
    <col min="6917" max="6917" width="10.42578125" style="92" customWidth="1"/>
    <col min="6918" max="6918" width="9.5703125" style="92" customWidth="1"/>
    <col min="6919" max="6919" width="28.7109375" style="92" customWidth="1"/>
    <col min="6920" max="6920" width="20.7109375" style="92" customWidth="1"/>
    <col min="6921" max="6921" width="9.5703125" style="92" customWidth="1"/>
    <col min="6922" max="6922" width="28.7109375" style="92" customWidth="1"/>
    <col min="6923" max="6923" width="20.7109375" style="92" customWidth="1"/>
    <col min="6924" max="6924" width="8.7109375" style="92" customWidth="1"/>
    <col min="6925" max="6925" width="28.7109375" style="92" customWidth="1"/>
    <col min="6926" max="6926" width="20.7109375" style="92" customWidth="1"/>
    <col min="6927" max="6927" width="5.7109375" style="92" customWidth="1"/>
    <col min="6928" max="7167" width="10.85546875" style="92"/>
    <col min="7168" max="7171" width="13.7109375" style="92" customWidth="1"/>
    <col min="7172" max="7172" width="11.7109375" style="92" customWidth="1"/>
    <col min="7173" max="7173" width="10.42578125" style="92" customWidth="1"/>
    <col min="7174" max="7174" width="9.5703125" style="92" customWidth="1"/>
    <col min="7175" max="7175" width="28.7109375" style="92" customWidth="1"/>
    <col min="7176" max="7176" width="20.7109375" style="92" customWidth="1"/>
    <col min="7177" max="7177" width="9.5703125" style="92" customWidth="1"/>
    <col min="7178" max="7178" width="28.7109375" style="92" customWidth="1"/>
    <col min="7179" max="7179" width="20.7109375" style="92" customWidth="1"/>
    <col min="7180" max="7180" width="8.7109375" style="92" customWidth="1"/>
    <col min="7181" max="7181" width="28.7109375" style="92" customWidth="1"/>
    <col min="7182" max="7182" width="20.7109375" style="92" customWidth="1"/>
    <col min="7183" max="7183" width="5.7109375" style="92" customWidth="1"/>
    <col min="7184" max="7423" width="10.85546875" style="92"/>
    <col min="7424" max="7427" width="13.7109375" style="92" customWidth="1"/>
    <col min="7428" max="7428" width="11.7109375" style="92" customWidth="1"/>
    <col min="7429" max="7429" width="10.42578125" style="92" customWidth="1"/>
    <col min="7430" max="7430" width="9.5703125" style="92" customWidth="1"/>
    <col min="7431" max="7431" width="28.7109375" style="92" customWidth="1"/>
    <col min="7432" max="7432" width="20.7109375" style="92" customWidth="1"/>
    <col min="7433" max="7433" width="9.5703125" style="92" customWidth="1"/>
    <col min="7434" max="7434" width="28.7109375" style="92" customWidth="1"/>
    <col min="7435" max="7435" width="20.7109375" style="92" customWidth="1"/>
    <col min="7436" max="7436" width="8.7109375" style="92" customWidth="1"/>
    <col min="7437" max="7437" width="28.7109375" style="92" customWidth="1"/>
    <col min="7438" max="7438" width="20.7109375" style="92" customWidth="1"/>
    <col min="7439" max="7439" width="5.7109375" style="92" customWidth="1"/>
    <col min="7440" max="7679" width="10.85546875" style="92"/>
    <col min="7680" max="7683" width="13.7109375" style="92" customWidth="1"/>
    <col min="7684" max="7684" width="11.7109375" style="92" customWidth="1"/>
    <col min="7685" max="7685" width="10.42578125" style="92" customWidth="1"/>
    <col min="7686" max="7686" width="9.5703125" style="92" customWidth="1"/>
    <col min="7687" max="7687" width="28.7109375" style="92" customWidth="1"/>
    <col min="7688" max="7688" width="20.7109375" style="92" customWidth="1"/>
    <col min="7689" max="7689" width="9.5703125" style="92" customWidth="1"/>
    <col min="7690" max="7690" width="28.7109375" style="92" customWidth="1"/>
    <col min="7691" max="7691" width="20.7109375" style="92" customWidth="1"/>
    <col min="7692" max="7692" width="8.7109375" style="92" customWidth="1"/>
    <col min="7693" max="7693" width="28.7109375" style="92" customWidth="1"/>
    <col min="7694" max="7694" width="20.7109375" style="92" customWidth="1"/>
    <col min="7695" max="7695" width="5.7109375" style="92" customWidth="1"/>
    <col min="7696" max="7935" width="10.85546875" style="92"/>
    <col min="7936" max="7939" width="13.7109375" style="92" customWidth="1"/>
    <col min="7940" max="7940" width="11.7109375" style="92" customWidth="1"/>
    <col min="7941" max="7941" width="10.42578125" style="92" customWidth="1"/>
    <col min="7942" max="7942" width="9.5703125" style="92" customWidth="1"/>
    <col min="7943" max="7943" width="28.7109375" style="92" customWidth="1"/>
    <col min="7944" max="7944" width="20.7109375" style="92" customWidth="1"/>
    <col min="7945" max="7945" width="9.5703125" style="92" customWidth="1"/>
    <col min="7946" max="7946" width="28.7109375" style="92" customWidth="1"/>
    <col min="7947" max="7947" width="20.7109375" style="92" customWidth="1"/>
    <col min="7948" max="7948" width="8.7109375" style="92" customWidth="1"/>
    <col min="7949" max="7949" width="28.7109375" style="92" customWidth="1"/>
    <col min="7950" max="7950" width="20.7109375" style="92" customWidth="1"/>
    <col min="7951" max="7951" width="5.7109375" style="92" customWidth="1"/>
    <col min="7952" max="8191" width="10.85546875" style="92"/>
    <col min="8192" max="8195" width="13.7109375" style="92" customWidth="1"/>
    <col min="8196" max="8196" width="11.7109375" style="92" customWidth="1"/>
    <col min="8197" max="8197" width="10.42578125" style="92" customWidth="1"/>
    <col min="8198" max="8198" width="9.5703125" style="92" customWidth="1"/>
    <col min="8199" max="8199" width="28.7109375" style="92" customWidth="1"/>
    <col min="8200" max="8200" width="20.7109375" style="92" customWidth="1"/>
    <col min="8201" max="8201" width="9.5703125" style="92" customWidth="1"/>
    <col min="8202" max="8202" width="28.7109375" style="92" customWidth="1"/>
    <col min="8203" max="8203" width="20.7109375" style="92" customWidth="1"/>
    <col min="8204" max="8204" width="8.7109375" style="92" customWidth="1"/>
    <col min="8205" max="8205" width="28.7109375" style="92" customWidth="1"/>
    <col min="8206" max="8206" width="20.7109375" style="92" customWidth="1"/>
    <col min="8207" max="8207" width="5.7109375" style="92" customWidth="1"/>
    <col min="8208" max="8447" width="10.85546875" style="92"/>
    <col min="8448" max="8451" width="13.7109375" style="92" customWidth="1"/>
    <col min="8452" max="8452" width="11.7109375" style="92" customWidth="1"/>
    <col min="8453" max="8453" width="10.42578125" style="92" customWidth="1"/>
    <col min="8454" max="8454" width="9.5703125" style="92" customWidth="1"/>
    <col min="8455" max="8455" width="28.7109375" style="92" customWidth="1"/>
    <col min="8456" max="8456" width="20.7109375" style="92" customWidth="1"/>
    <col min="8457" max="8457" width="9.5703125" style="92" customWidth="1"/>
    <col min="8458" max="8458" width="28.7109375" style="92" customWidth="1"/>
    <col min="8459" max="8459" width="20.7109375" style="92" customWidth="1"/>
    <col min="8460" max="8460" width="8.7109375" style="92" customWidth="1"/>
    <col min="8461" max="8461" width="28.7109375" style="92" customWidth="1"/>
    <col min="8462" max="8462" width="20.7109375" style="92" customWidth="1"/>
    <col min="8463" max="8463" width="5.7109375" style="92" customWidth="1"/>
    <col min="8464" max="8703" width="10.85546875" style="92"/>
    <col min="8704" max="8707" width="13.7109375" style="92" customWidth="1"/>
    <col min="8708" max="8708" width="11.7109375" style="92" customWidth="1"/>
    <col min="8709" max="8709" width="10.42578125" style="92" customWidth="1"/>
    <col min="8710" max="8710" width="9.5703125" style="92" customWidth="1"/>
    <col min="8711" max="8711" width="28.7109375" style="92" customWidth="1"/>
    <col min="8712" max="8712" width="20.7109375" style="92" customWidth="1"/>
    <col min="8713" max="8713" width="9.5703125" style="92" customWidth="1"/>
    <col min="8714" max="8714" width="28.7109375" style="92" customWidth="1"/>
    <col min="8715" max="8715" width="20.7109375" style="92" customWidth="1"/>
    <col min="8716" max="8716" width="8.7109375" style="92" customWidth="1"/>
    <col min="8717" max="8717" width="28.7109375" style="92" customWidth="1"/>
    <col min="8718" max="8718" width="20.7109375" style="92" customWidth="1"/>
    <col min="8719" max="8719" width="5.7109375" style="92" customWidth="1"/>
    <col min="8720" max="8959" width="10.85546875" style="92"/>
    <col min="8960" max="8963" width="13.7109375" style="92" customWidth="1"/>
    <col min="8964" max="8964" width="11.7109375" style="92" customWidth="1"/>
    <col min="8965" max="8965" width="10.42578125" style="92" customWidth="1"/>
    <col min="8966" max="8966" width="9.5703125" style="92" customWidth="1"/>
    <col min="8967" max="8967" width="28.7109375" style="92" customWidth="1"/>
    <col min="8968" max="8968" width="20.7109375" style="92" customWidth="1"/>
    <col min="8969" max="8969" width="9.5703125" style="92" customWidth="1"/>
    <col min="8970" max="8970" width="28.7109375" style="92" customWidth="1"/>
    <col min="8971" max="8971" width="20.7109375" style="92" customWidth="1"/>
    <col min="8972" max="8972" width="8.7109375" style="92" customWidth="1"/>
    <col min="8973" max="8973" width="28.7109375" style="92" customWidth="1"/>
    <col min="8974" max="8974" width="20.7109375" style="92" customWidth="1"/>
    <col min="8975" max="8975" width="5.7109375" style="92" customWidth="1"/>
    <col min="8976" max="9215" width="10.85546875" style="92"/>
    <col min="9216" max="9219" width="13.7109375" style="92" customWidth="1"/>
    <col min="9220" max="9220" width="11.7109375" style="92" customWidth="1"/>
    <col min="9221" max="9221" width="10.42578125" style="92" customWidth="1"/>
    <col min="9222" max="9222" width="9.5703125" style="92" customWidth="1"/>
    <col min="9223" max="9223" width="28.7109375" style="92" customWidth="1"/>
    <col min="9224" max="9224" width="20.7109375" style="92" customWidth="1"/>
    <col min="9225" max="9225" width="9.5703125" style="92" customWidth="1"/>
    <col min="9226" max="9226" width="28.7109375" style="92" customWidth="1"/>
    <col min="9227" max="9227" width="20.7109375" style="92" customWidth="1"/>
    <col min="9228" max="9228" width="8.7109375" style="92" customWidth="1"/>
    <col min="9229" max="9229" width="28.7109375" style="92" customWidth="1"/>
    <col min="9230" max="9230" width="20.7109375" style="92" customWidth="1"/>
    <col min="9231" max="9231" width="5.7109375" style="92" customWidth="1"/>
    <col min="9232" max="9471" width="10.85546875" style="92"/>
    <col min="9472" max="9475" width="13.7109375" style="92" customWidth="1"/>
    <col min="9476" max="9476" width="11.7109375" style="92" customWidth="1"/>
    <col min="9477" max="9477" width="10.42578125" style="92" customWidth="1"/>
    <col min="9478" max="9478" width="9.5703125" style="92" customWidth="1"/>
    <col min="9479" max="9479" width="28.7109375" style="92" customWidth="1"/>
    <col min="9480" max="9480" width="20.7109375" style="92" customWidth="1"/>
    <col min="9481" max="9481" width="9.5703125" style="92" customWidth="1"/>
    <col min="9482" max="9482" width="28.7109375" style="92" customWidth="1"/>
    <col min="9483" max="9483" width="20.7109375" style="92" customWidth="1"/>
    <col min="9484" max="9484" width="8.7109375" style="92" customWidth="1"/>
    <col min="9485" max="9485" width="28.7109375" style="92" customWidth="1"/>
    <col min="9486" max="9486" width="20.7109375" style="92" customWidth="1"/>
    <col min="9487" max="9487" width="5.7109375" style="92" customWidth="1"/>
    <col min="9488" max="9727" width="10.85546875" style="92"/>
    <col min="9728" max="9731" width="13.7109375" style="92" customWidth="1"/>
    <col min="9732" max="9732" width="11.7109375" style="92" customWidth="1"/>
    <col min="9733" max="9733" width="10.42578125" style="92" customWidth="1"/>
    <col min="9734" max="9734" width="9.5703125" style="92" customWidth="1"/>
    <col min="9735" max="9735" width="28.7109375" style="92" customWidth="1"/>
    <col min="9736" max="9736" width="20.7109375" style="92" customWidth="1"/>
    <col min="9737" max="9737" width="9.5703125" style="92" customWidth="1"/>
    <col min="9738" max="9738" width="28.7109375" style="92" customWidth="1"/>
    <col min="9739" max="9739" width="20.7109375" style="92" customWidth="1"/>
    <col min="9740" max="9740" width="8.7109375" style="92" customWidth="1"/>
    <col min="9741" max="9741" width="28.7109375" style="92" customWidth="1"/>
    <col min="9742" max="9742" width="20.7109375" style="92" customWidth="1"/>
    <col min="9743" max="9743" width="5.7109375" style="92" customWidth="1"/>
    <col min="9744" max="9983" width="10.85546875" style="92"/>
    <col min="9984" max="9987" width="13.7109375" style="92" customWidth="1"/>
    <col min="9988" max="9988" width="11.7109375" style="92" customWidth="1"/>
    <col min="9989" max="9989" width="10.42578125" style="92" customWidth="1"/>
    <col min="9990" max="9990" width="9.5703125" style="92" customWidth="1"/>
    <col min="9991" max="9991" width="28.7109375" style="92" customWidth="1"/>
    <col min="9992" max="9992" width="20.7109375" style="92" customWidth="1"/>
    <col min="9993" max="9993" width="9.5703125" style="92" customWidth="1"/>
    <col min="9994" max="9994" width="28.7109375" style="92" customWidth="1"/>
    <col min="9995" max="9995" width="20.7109375" style="92" customWidth="1"/>
    <col min="9996" max="9996" width="8.7109375" style="92" customWidth="1"/>
    <col min="9997" max="9997" width="28.7109375" style="92" customWidth="1"/>
    <col min="9998" max="9998" width="20.7109375" style="92" customWidth="1"/>
    <col min="9999" max="9999" width="5.7109375" style="92" customWidth="1"/>
    <col min="10000" max="10239" width="10.85546875" style="92"/>
    <col min="10240" max="10243" width="13.7109375" style="92" customWidth="1"/>
    <col min="10244" max="10244" width="11.7109375" style="92" customWidth="1"/>
    <col min="10245" max="10245" width="10.42578125" style="92" customWidth="1"/>
    <col min="10246" max="10246" width="9.5703125" style="92" customWidth="1"/>
    <col min="10247" max="10247" width="28.7109375" style="92" customWidth="1"/>
    <col min="10248" max="10248" width="20.7109375" style="92" customWidth="1"/>
    <col min="10249" max="10249" width="9.5703125" style="92" customWidth="1"/>
    <col min="10250" max="10250" width="28.7109375" style="92" customWidth="1"/>
    <col min="10251" max="10251" width="20.7109375" style="92" customWidth="1"/>
    <col min="10252" max="10252" width="8.7109375" style="92" customWidth="1"/>
    <col min="10253" max="10253" width="28.7109375" style="92" customWidth="1"/>
    <col min="10254" max="10254" width="20.7109375" style="92" customWidth="1"/>
    <col min="10255" max="10255" width="5.7109375" style="92" customWidth="1"/>
    <col min="10256" max="10495" width="10.85546875" style="92"/>
    <col min="10496" max="10499" width="13.7109375" style="92" customWidth="1"/>
    <col min="10500" max="10500" width="11.7109375" style="92" customWidth="1"/>
    <col min="10501" max="10501" width="10.42578125" style="92" customWidth="1"/>
    <col min="10502" max="10502" width="9.5703125" style="92" customWidth="1"/>
    <col min="10503" max="10503" width="28.7109375" style="92" customWidth="1"/>
    <col min="10504" max="10504" width="20.7109375" style="92" customWidth="1"/>
    <col min="10505" max="10505" width="9.5703125" style="92" customWidth="1"/>
    <col min="10506" max="10506" width="28.7109375" style="92" customWidth="1"/>
    <col min="10507" max="10507" width="20.7109375" style="92" customWidth="1"/>
    <col min="10508" max="10508" width="8.7109375" style="92" customWidth="1"/>
    <col min="10509" max="10509" width="28.7109375" style="92" customWidth="1"/>
    <col min="10510" max="10510" width="20.7109375" style="92" customWidth="1"/>
    <col min="10511" max="10511" width="5.7109375" style="92" customWidth="1"/>
    <col min="10512" max="10751" width="10.85546875" style="92"/>
    <col min="10752" max="10755" width="13.7109375" style="92" customWidth="1"/>
    <col min="10756" max="10756" width="11.7109375" style="92" customWidth="1"/>
    <col min="10757" max="10757" width="10.42578125" style="92" customWidth="1"/>
    <col min="10758" max="10758" width="9.5703125" style="92" customWidth="1"/>
    <col min="10759" max="10759" width="28.7109375" style="92" customWidth="1"/>
    <col min="10760" max="10760" width="20.7109375" style="92" customWidth="1"/>
    <col min="10761" max="10761" width="9.5703125" style="92" customWidth="1"/>
    <col min="10762" max="10762" width="28.7109375" style="92" customWidth="1"/>
    <col min="10763" max="10763" width="20.7109375" style="92" customWidth="1"/>
    <col min="10764" max="10764" width="8.7109375" style="92" customWidth="1"/>
    <col min="10765" max="10765" width="28.7109375" style="92" customWidth="1"/>
    <col min="10766" max="10766" width="20.7109375" style="92" customWidth="1"/>
    <col min="10767" max="10767" width="5.7109375" style="92" customWidth="1"/>
    <col min="10768" max="11007" width="10.85546875" style="92"/>
    <col min="11008" max="11011" width="13.7109375" style="92" customWidth="1"/>
    <col min="11012" max="11012" width="11.7109375" style="92" customWidth="1"/>
    <col min="11013" max="11013" width="10.42578125" style="92" customWidth="1"/>
    <col min="11014" max="11014" width="9.5703125" style="92" customWidth="1"/>
    <col min="11015" max="11015" width="28.7109375" style="92" customWidth="1"/>
    <col min="11016" max="11016" width="20.7109375" style="92" customWidth="1"/>
    <col min="11017" max="11017" width="9.5703125" style="92" customWidth="1"/>
    <col min="11018" max="11018" width="28.7109375" style="92" customWidth="1"/>
    <col min="11019" max="11019" width="20.7109375" style="92" customWidth="1"/>
    <col min="11020" max="11020" width="8.7109375" style="92" customWidth="1"/>
    <col min="11021" max="11021" width="28.7109375" style="92" customWidth="1"/>
    <col min="11022" max="11022" width="20.7109375" style="92" customWidth="1"/>
    <col min="11023" max="11023" width="5.7109375" style="92" customWidth="1"/>
    <col min="11024" max="11263" width="10.85546875" style="92"/>
    <col min="11264" max="11267" width="13.7109375" style="92" customWidth="1"/>
    <col min="11268" max="11268" width="11.7109375" style="92" customWidth="1"/>
    <col min="11269" max="11269" width="10.42578125" style="92" customWidth="1"/>
    <col min="11270" max="11270" width="9.5703125" style="92" customWidth="1"/>
    <col min="11271" max="11271" width="28.7109375" style="92" customWidth="1"/>
    <col min="11272" max="11272" width="20.7109375" style="92" customWidth="1"/>
    <col min="11273" max="11273" width="9.5703125" style="92" customWidth="1"/>
    <col min="11274" max="11274" width="28.7109375" style="92" customWidth="1"/>
    <col min="11275" max="11275" width="20.7109375" style="92" customWidth="1"/>
    <col min="11276" max="11276" width="8.7109375" style="92" customWidth="1"/>
    <col min="11277" max="11277" width="28.7109375" style="92" customWidth="1"/>
    <col min="11278" max="11278" width="20.7109375" style="92" customWidth="1"/>
    <col min="11279" max="11279" width="5.7109375" style="92" customWidth="1"/>
    <col min="11280" max="11519" width="10.85546875" style="92"/>
    <col min="11520" max="11523" width="13.7109375" style="92" customWidth="1"/>
    <col min="11524" max="11524" width="11.7109375" style="92" customWidth="1"/>
    <col min="11525" max="11525" width="10.42578125" style="92" customWidth="1"/>
    <col min="11526" max="11526" width="9.5703125" style="92" customWidth="1"/>
    <col min="11527" max="11527" width="28.7109375" style="92" customWidth="1"/>
    <col min="11528" max="11528" width="20.7109375" style="92" customWidth="1"/>
    <col min="11529" max="11529" width="9.5703125" style="92" customWidth="1"/>
    <col min="11530" max="11530" width="28.7109375" style="92" customWidth="1"/>
    <col min="11531" max="11531" width="20.7109375" style="92" customWidth="1"/>
    <col min="11532" max="11532" width="8.7109375" style="92" customWidth="1"/>
    <col min="11533" max="11533" width="28.7109375" style="92" customWidth="1"/>
    <col min="11534" max="11534" width="20.7109375" style="92" customWidth="1"/>
    <col min="11535" max="11535" width="5.7109375" style="92" customWidth="1"/>
    <col min="11536" max="11775" width="10.85546875" style="92"/>
    <col min="11776" max="11779" width="13.7109375" style="92" customWidth="1"/>
    <col min="11780" max="11780" width="11.7109375" style="92" customWidth="1"/>
    <col min="11781" max="11781" width="10.42578125" style="92" customWidth="1"/>
    <col min="11782" max="11782" width="9.5703125" style="92" customWidth="1"/>
    <col min="11783" max="11783" width="28.7109375" style="92" customWidth="1"/>
    <col min="11784" max="11784" width="20.7109375" style="92" customWidth="1"/>
    <col min="11785" max="11785" width="9.5703125" style="92" customWidth="1"/>
    <col min="11786" max="11786" width="28.7109375" style="92" customWidth="1"/>
    <col min="11787" max="11787" width="20.7109375" style="92" customWidth="1"/>
    <col min="11788" max="11788" width="8.7109375" style="92" customWidth="1"/>
    <col min="11789" max="11789" width="28.7109375" style="92" customWidth="1"/>
    <col min="11790" max="11790" width="20.7109375" style="92" customWidth="1"/>
    <col min="11791" max="11791" width="5.7109375" style="92" customWidth="1"/>
    <col min="11792" max="12031" width="10.85546875" style="92"/>
    <col min="12032" max="12035" width="13.7109375" style="92" customWidth="1"/>
    <col min="12036" max="12036" width="11.7109375" style="92" customWidth="1"/>
    <col min="12037" max="12037" width="10.42578125" style="92" customWidth="1"/>
    <col min="12038" max="12038" width="9.5703125" style="92" customWidth="1"/>
    <col min="12039" max="12039" width="28.7109375" style="92" customWidth="1"/>
    <col min="12040" max="12040" width="20.7109375" style="92" customWidth="1"/>
    <col min="12041" max="12041" width="9.5703125" style="92" customWidth="1"/>
    <col min="12042" max="12042" width="28.7109375" style="92" customWidth="1"/>
    <col min="12043" max="12043" width="20.7109375" style="92" customWidth="1"/>
    <col min="12044" max="12044" width="8.7109375" style="92" customWidth="1"/>
    <col min="12045" max="12045" width="28.7109375" style="92" customWidth="1"/>
    <col min="12046" max="12046" width="20.7109375" style="92" customWidth="1"/>
    <col min="12047" max="12047" width="5.7109375" style="92" customWidth="1"/>
    <col min="12048" max="12287" width="10.85546875" style="92"/>
    <col min="12288" max="12291" width="13.7109375" style="92" customWidth="1"/>
    <col min="12292" max="12292" width="11.7109375" style="92" customWidth="1"/>
    <col min="12293" max="12293" width="10.42578125" style="92" customWidth="1"/>
    <col min="12294" max="12294" width="9.5703125" style="92" customWidth="1"/>
    <col min="12295" max="12295" width="28.7109375" style="92" customWidth="1"/>
    <col min="12296" max="12296" width="20.7109375" style="92" customWidth="1"/>
    <col min="12297" max="12297" width="9.5703125" style="92" customWidth="1"/>
    <col min="12298" max="12298" width="28.7109375" style="92" customWidth="1"/>
    <col min="12299" max="12299" width="20.7109375" style="92" customWidth="1"/>
    <col min="12300" max="12300" width="8.7109375" style="92" customWidth="1"/>
    <col min="12301" max="12301" width="28.7109375" style="92" customWidth="1"/>
    <col min="12302" max="12302" width="20.7109375" style="92" customWidth="1"/>
    <col min="12303" max="12303" width="5.7109375" style="92" customWidth="1"/>
    <col min="12304" max="12543" width="10.85546875" style="92"/>
    <col min="12544" max="12547" width="13.7109375" style="92" customWidth="1"/>
    <col min="12548" max="12548" width="11.7109375" style="92" customWidth="1"/>
    <col min="12549" max="12549" width="10.42578125" style="92" customWidth="1"/>
    <col min="12550" max="12550" width="9.5703125" style="92" customWidth="1"/>
    <col min="12551" max="12551" width="28.7109375" style="92" customWidth="1"/>
    <col min="12552" max="12552" width="20.7109375" style="92" customWidth="1"/>
    <col min="12553" max="12553" width="9.5703125" style="92" customWidth="1"/>
    <col min="12554" max="12554" width="28.7109375" style="92" customWidth="1"/>
    <col min="12555" max="12555" width="20.7109375" style="92" customWidth="1"/>
    <col min="12556" max="12556" width="8.7109375" style="92" customWidth="1"/>
    <col min="12557" max="12557" width="28.7109375" style="92" customWidth="1"/>
    <col min="12558" max="12558" width="20.7109375" style="92" customWidth="1"/>
    <col min="12559" max="12559" width="5.7109375" style="92" customWidth="1"/>
    <col min="12560" max="12799" width="10.85546875" style="92"/>
    <col min="12800" max="12803" width="13.7109375" style="92" customWidth="1"/>
    <col min="12804" max="12804" width="11.7109375" style="92" customWidth="1"/>
    <col min="12805" max="12805" width="10.42578125" style="92" customWidth="1"/>
    <col min="12806" max="12806" width="9.5703125" style="92" customWidth="1"/>
    <col min="12807" max="12807" width="28.7109375" style="92" customWidth="1"/>
    <col min="12808" max="12808" width="20.7109375" style="92" customWidth="1"/>
    <col min="12809" max="12809" width="9.5703125" style="92" customWidth="1"/>
    <col min="12810" max="12810" width="28.7109375" style="92" customWidth="1"/>
    <col min="12811" max="12811" width="20.7109375" style="92" customWidth="1"/>
    <col min="12812" max="12812" width="8.7109375" style="92" customWidth="1"/>
    <col min="12813" max="12813" width="28.7109375" style="92" customWidth="1"/>
    <col min="12814" max="12814" width="20.7109375" style="92" customWidth="1"/>
    <col min="12815" max="12815" width="5.7109375" style="92" customWidth="1"/>
    <col min="12816" max="13055" width="10.85546875" style="92"/>
    <col min="13056" max="13059" width="13.7109375" style="92" customWidth="1"/>
    <col min="13060" max="13060" width="11.7109375" style="92" customWidth="1"/>
    <col min="13061" max="13061" width="10.42578125" style="92" customWidth="1"/>
    <col min="13062" max="13062" width="9.5703125" style="92" customWidth="1"/>
    <col min="13063" max="13063" width="28.7109375" style="92" customWidth="1"/>
    <col min="13064" max="13064" width="20.7109375" style="92" customWidth="1"/>
    <col min="13065" max="13065" width="9.5703125" style="92" customWidth="1"/>
    <col min="13066" max="13066" width="28.7109375" style="92" customWidth="1"/>
    <col min="13067" max="13067" width="20.7109375" style="92" customWidth="1"/>
    <col min="13068" max="13068" width="8.7109375" style="92" customWidth="1"/>
    <col min="13069" max="13069" width="28.7109375" style="92" customWidth="1"/>
    <col min="13070" max="13070" width="20.7109375" style="92" customWidth="1"/>
    <col min="13071" max="13071" width="5.7109375" style="92" customWidth="1"/>
    <col min="13072" max="13311" width="10.85546875" style="92"/>
    <col min="13312" max="13315" width="13.7109375" style="92" customWidth="1"/>
    <col min="13316" max="13316" width="11.7109375" style="92" customWidth="1"/>
    <col min="13317" max="13317" width="10.42578125" style="92" customWidth="1"/>
    <col min="13318" max="13318" width="9.5703125" style="92" customWidth="1"/>
    <col min="13319" max="13319" width="28.7109375" style="92" customWidth="1"/>
    <col min="13320" max="13320" width="20.7109375" style="92" customWidth="1"/>
    <col min="13321" max="13321" width="9.5703125" style="92" customWidth="1"/>
    <col min="13322" max="13322" width="28.7109375" style="92" customWidth="1"/>
    <col min="13323" max="13323" width="20.7109375" style="92" customWidth="1"/>
    <col min="13324" max="13324" width="8.7109375" style="92" customWidth="1"/>
    <col min="13325" max="13325" width="28.7109375" style="92" customWidth="1"/>
    <col min="13326" max="13326" width="20.7109375" style="92" customWidth="1"/>
    <col min="13327" max="13327" width="5.7109375" style="92" customWidth="1"/>
    <col min="13328" max="13567" width="10.85546875" style="92"/>
    <col min="13568" max="13571" width="13.7109375" style="92" customWidth="1"/>
    <col min="13572" max="13572" width="11.7109375" style="92" customWidth="1"/>
    <col min="13573" max="13573" width="10.42578125" style="92" customWidth="1"/>
    <col min="13574" max="13574" width="9.5703125" style="92" customWidth="1"/>
    <col min="13575" max="13575" width="28.7109375" style="92" customWidth="1"/>
    <col min="13576" max="13576" width="20.7109375" style="92" customWidth="1"/>
    <col min="13577" max="13577" width="9.5703125" style="92" customWidth="1"/>
    <col min="13578" max="13578" width="28.7109375" style="92" customWidth="1"/>
    <col min="13579" max="13579" width="20.7109375" style="92" customWidth="1"/>
    <col min="13580" max="13580" width="8.7109375" style="92" customWidth="1"/>
    <col min="13581" max="13581" width="28.7109375" style="92" customWidth="1"/>
    <col min="13582" max="13582" width="20.7109375" style="92" customWidth="1"/>
    <col min="13583" max="13583" width="5.7109375" style="92" customWidth="1"/>
    <col min="13584" max="13823" width="10.85546875" style="92"/>
    <col min="13824" max="13827" width="13.7109375" style="92" customWidth="1"/>
    <col min="13828" max="13828" width="11.7109375" style="92" customWidth="1"/>
    <col min="13829" max="13829" width="10.42578125" style="92" customWidth="1"/>
    <col min="13830" max="13830" width="9.5703125" style="92" customWidth="1"/>
    <col min="13831" max="13831" width="28.7109375" style="92" customWidth="1"/>
    <col min="13832" max="13832" width="20.7109375" style="92" customWidth="1"/>
    <col min="13833" max="13833" width="9.5703125" style="92" customWidth="1"/>
    <col min="13834" max="13834" width="28.7109375" style="92" customWidth="1"/>
    <col min="13835" max="13835" width="20.7109375" style="92" customWidth="1"/>
    <col min="13836" max="13836" width="8.7109375" style="92" customWidth="1"/>
    <col min="13837" max="13837" width="28.7109375" style="92" customWidth="1"/>
    <col min="13838" max="13838" width="20.7109375" style="92" customWidth="1"/>
    <col min="13839" max="13839" width="5.7109375" style="92" customWidth="1"/>
    <col min="13840" max="14079" width="10.85546875" style="92"/>
    <col min="14080" max="14083" width="13.7109375" style="92" customWidth="1"/>
    <col min="14084" max="14084" width="11.7109375" style="92" customWidth="1"/>
    <col min="14085" max="14085" width="10.42578125" style="92" customWidth="1"/>
    <col min="14086" max="14086" width="9.5703125" style="92" customWidth="1"/>
    <col min="14087" max="14087" width="28.7109375" style="92" customWidth="1"/>
    <col min="14088" max="14088" width="20.7109375" style="92" customWidth="1"/>
    <col min="14089" max="14089" width="9.5703125" style="92" customWidth="1"/>
    <col min="14090" max="14090" width="28.7109375" style="92" customWidth="1"/>
    <col min="14091" max="14091" width="20.7109375" style="92" customWidth="1"/>
    <col min="14092" max="14092" width="8.7109375" style="92" customWidth="1"/>
    <col min="14093" max="14093" width="28.7109375" style="92" customWidth="1"/>
    <col min="14094" max="14094" width="20.7109375" style="92" customWidth="1"/>
    <col min="14095" max="14095" width="5.7109375" style="92" customWidth="1"/>
    <col min="14096" max="14335" width="10.85546875" style="92"/>
    <col min="14336" max="14339" width="13.7109375" style="92" customWidth="1"/>
    <col min="14340" max="14340" width="11.7109375" style="92" customWidth="1"/>
    <col min="14341" max="14341" width="10.42578125" style="92" customWidth="1"/>
    <col min="14342" max="14342" width="9.5703125" style="92" customWidth="1"/>
    <col min="14343" max="14343" width="28.7109375" style="92" customWidth="1"/>
    <col min="14344" max="14344" width="20.7109375" style="92" customWidth="1"/>
    <col min="14345" max="14345" width="9.5703125" style="92" customWidth="1"/>
    <col min="14346" max="14346" width="28.7109375" style="92" customWidth="1"/>
    <col min="14347" max="14347" width="20.7109375" style="92" customWidth="1"/>
    <col min="14348" max="14348" width="8.7109375" style="92" customWidth="1"/>
    <col min="14349" max="14349" width="28.7109375" style="92" customWidth="1"/>
    <col min="14350" max="14350" width="20.7109375" style="92" customWidth="1"/>
    <col min="14351" max="14351" width="5.7109375" style="92" customWidth="1"/>
    <col min="14352" max="14591" width="10.85546875" style="92"/>
    <col min="14592" max="14595" width="13.7109375" style="92" customWidth="1"/>
    <col min="14596" max="14596" width="11.7109375" style="92" customWidth="1"/>
    <col min="14597" max="14597" width="10.42578125" style="92" customWidth="1"/>
    <col min="14598" max="14598" width="9.5703125" style="92" customWidth="1"/>
    <col min="14599" max="14599" width="28.7109375" style="92" customWidth="1"/>
    <col min="14600" max="14600" width="20.7109375" style="92" customWidth="1"/>
    <col min="14601" max="14601" width="9.5703125" style="92" customWidth="1"/>
    <col min="14602" max="14602" width="28.7109375" style="92" customWidth="1"/>
    <col min="14603" max="14603" width="20.7109375" style="92" customWidth="1"/>
    <col min="14604" max="14604" width="8.7109375" style="92" customWidth="1"/>
    <col min="14605" max="14605" width="28.7109375" style="92" customWidth="1"/>
    <col min="14606" max="14606" width="20.7109375" style="92" customWidth="1"/>
    <col min="14607" max="14607" width="5.7109375" style="92" customWidth="1"/>
    <col min="14608" max="14847" width="10.85546875" style="92"/>
    <col min="14848" max="14851" width="13.7109375" style="92" customWidth="1"/>
    <col min="14852" max="14852" width="11.7109375" style="92" customWidth="1"/>
    <col min="14853" max="14853" width="10.42578125" style="92" customWidth="1"/>
    <col min="14854" max="14854" width="9.5703125" style="92" customWidth="1"/>
    <col min="14855" max="14855" width="28.7109375" style="92" customWidth="1"/>
    <col min="14856" max="14856" width="20.7109375" style="92" customWidth="1"/>
    <col min="14857" max="14857" width="9.5703125" style="92" customWidth="1"/>
    <col min="14858" max="14858" width="28.7109375" style="92" customWidth="1"/>
    <col min="14859" max="14859" width="20.7109375" style="92" customWidth="1"/>
    <col min="14860" max="14860" width="8.7109375" style="92" customWidth="1"/>
    <col min="14861" max="14861" width="28.7109375" style="92" customWidth="1"/>
    <col min="14862" max="14862" width="20.7109375" style="92" customWidth="1"/>
    <col min="14863" max="14863" width="5.7109375" style="92" customWidth="1"/>
    <col min="14864" max="15103" width="10.85546875" style="92"/>
    <col min="15104" max="15107" width="13.7109375" style="92" customWidth="1"/>
    <col min="15108" max="15108" width="11.7109375" style="92" customWidth="1"/>
    <col min="15109" max="15109" width="10.42578125" style="92" customWidth="1"/>
    <col min="15110" max="15110" width="9.5703125" style="92" customWidth="1"/>
    <col min="15111" max="15111" width="28.7109375" style="92" customWidth="1"/>
    <col min="15112" max="15112" width="20.7109375" style="92" customWidth="1"/>
    <col min="15113" max="15113" width="9.5703125" style="92" customWidth="1"/>
    <col min="15114" max="15114" width="28.7109375" style="92" customWidth="1"/>
    <col min="15115" max="15115" width="20.7109375" style="92" customWidth="1"/>
    <col min="15116" max="15116" width="8.7109375" style="92" customWidth="1"/>
    <col min="15117" max="15117" width="28.7109375" style="92" customWidth="1"/>
    <col min="15118" max="15118" width="20.7109375" style="92" customWidth="1"/>
    <col min="15119" max="15119" width="5.7109375" style="92" customWidth="1"/>
    <col min="15120" max="15359" width="10.85546875" style="92"/>
    <col min="15360" max="15363" width="13.7109375" style="92" customWidth="1"/>
    <col min="15364" max="15364" width="11.7109375" style="92" customWidth="1"/>
    <col min="15365" max="15365" width="10.42578125" style="92" customWidth="1"/>
    <col min="15366" max="15366" width="9.5703125" style="92" customWidth="1"/>
    <col min="15367" max="15367" width="28.7109375" style="92" customWidth="1"/>
    <col min="15368" max="15368" width="20.7109375" style="92" customWidth="1"/>
    <col min="15369" max="15369" width="9.5703125" style="92" customWidth="1"/>
    <col min="15370" max="15370" width="28.7109375" style="92" customWidth="1"/>
    <col min="15371" max="15371" width="20.7109375" style="92" customWidth="1"/>
    <col min="15372" max="15372" width="8.7109375" style="92" customWidth="1"/>
    <col min="15373" max="15373" width="28.7109375" style="92" customWidth="1"/>
    <col min="15374" max="15374" width="20.7109375" style="92" customWidth="1"/>
    <col min="15375" max="15375" width="5.7109375" style="92" customWidth="1"/>
    <col min="15376" max="15615" width="10.85546875" style="92"/>
    <col min="15616" max="15619" width="13.7109375" style="92" customWidth="1"/>
    <col min="15620" max="15620" width="11.7109375" style="92" customWidth="1"/>
    <col min="15621" max="15621" width="10.42578125" style="92" customWidth="1"/>
    <col min="15622" max="15622" width="9.5703125" style="92" customWidth="1"/>
    <col min="15623" max="15623" width="28.7109375" style="92" customWidth="1"/>
    <col min="15624" max="15624" width="20.7109375" style="92" customWidth="1"/>
    <col min="15625" max="15625" width="9.5703125" style="92" customWidth="1"/>
    <col min="15626" max="15626" width="28.7109375" style="92" customWidth="1"/>
    <col min="15627" max="15627" width="20.7109375" style="92" customWidth="1"/>
    <col min="15628" max="15628" width="8.7109375" style="92" customWidth="1"/>
    <col min="15629" max="15629" width="28.7109375" style="92" customWidth="1"/>
    <col min="15630" max="15630" width="20.7109375" style="92" customWidth="1"/>
    <col min="15631" max="15631" width="5.7109375" style="92" customWidth="1"/>
    <col min="15632" max="15871" width="10.85546875" style="92"/>
    <col min="15872" max="15875" width="13.7109375" style="92" customWidth="1"/>
    <col min="15876" max="15876" width="11.7109375" style="92" customWidth="1"/>
    <col min="15877" max="15877" width="10.42578125" style="92" customWidth="1"/>
    <col min="15878" max="15878" width="9.5703125" style="92" customWidth="1"/>
    <col min="15879" max="15879" width="28.7109375" style="92" customWidth="1"/>
    <col min="15880" max="15880" width="20.7109375" style="92" customWidth="1"/>
    <col min="15881" max="15881" width="9.5703125" style="92" customWidth="1"/>
    <col min="15882" max="15882" width="28.7109375" style="92" customWidth="1"/>
    <col min="15883" max="15883" width="20.7109375" style="92" customWidth="1"/>
    <col min="15884" max="15884" width="8.7109375" style="92" customWidth="1"/>
    <col min="15885" max="15885" width="28.7109375" style="92" customWidth="1"/>
    <col min="15886" max="15886" width="20.7109375" style="92" customWidth="1"/>
    <col min="15887" max="15887" width="5.7109375" style="92" customWidth="1"/>
    <col min="15888" max="16127" width="10.85546875" style="92"/>
    <col min="16128" max="16131" width="13.7109375" style="92" customWidth="1"/>
    <col min="16132" max="16132" width="11.7109375" style="92" customWidth="1"/>
    <col min="16133" max="16133" width="10.42578125" style="92" customWidth="1"/>
    <col min="16134" max="16134" width="9.5703125" style="92" customWidth="1"/>
    <col min="16135" max="16135" width="28.7109375" style="92" customWidth="1"/>
    <col min="16136" max="16136" width="20.7109375" style="92" customWidth="1"/>
    <col min="16137" max="16137" width="9.5703125" style="92" customWidth="1"/>
    <col min="16138" max="16138" width="28.7109375" style="92" customWidth="1"/>
    <col min="16139" max="16139" width="20.7109375" style="92" customWidth="1"/>
    <col min="16140" max="16140" width="8.7109375" style="92" customWidth="1"/>
    <col min="16141" max="16141" width="28.7109375" style="92" customWidth="1"/>
    <col min="16142" max="16142" width="20.7109375" style="92" customWidth="1"/>
    <col min="16143" max="16143" width="5.7109375" style="92" customWidth="1"/>
    <col min="16144" max="16384" width="10.85546875" style="92"/>
  </cols>
  <sheetData>
    <row r="1" spans="3:17" ht="23.25" customHeight="1" x14ac:dyDescent="0.2"/>
    <row r="3" spans="3:17" ht="19.5" customHeight="1" x14ac:dyDescent="0.2"/>
    <row r="4" spans="3:17" ht="15" customHeight="1" x14ac:dyDescent="0.2">
      <c r="C4" s="23"/>
      <c r="D4" s="23"/>
      <c r="E4" s="23"/>
      <c r="F4" s="23"/>
      <c r="G4" s="23"/>
      <c r="H4" s="23"/>
      <c r="I4" s="23"/>
      <c r="J4" s="23"/>
      <c r="K4" s="23"/>
      <c r="L4" s="23"/>
      <c r="M4" s="23"/>
      <c r="N4" s="23"/>
      <c r="P4" s="107"/>
      <c r="Q4" s="107"/>
    </row>
    <row r="5" spans="3:17" ht="15" customHeight="1" x14ac:dyDescent="0.2">
      <c r="C5" s="23"/>
      <c r="D5" s="23"/>
      <c r="E5" s="23"/>
      <c r="F5" s="23"/>
      <c r="G5" s="23"/>
      <c r="H5" s="23"/>
      <c r="I5" s="23"/>
      <c r="J5" s="23"/>
      <c r="K5" s="23"/>
      <c r="L5" s="23"/>
      <c r="M5" s="23"/>
      <c r="N5" s="23"/>
      <c r="P5" s="107"/>
      <c r="Q5" s="107"/>
    </row>
    <row r="6" spans="3:17" ht="15" customHeight="1" x14ac:dyDescent="0.2">
      <c r="C6" s="23"/>
      <c r="D6" s="23"/>
      <c r="E6" s="23"/>
      <c r="F6" s="23"/>
      <c r="G6" s="23"/>
      <c r="H6" s="23"/>
      <c r="I6" s="23"/>
      <c r="J6" s="23"/>
      <c r="K6" s="23"/>
      <c r="L6" s="23"/>
      <c r="M6" s="23"/>
      <c r="N6" s="23"/>
      <c r="P6" s="107"/>
      <c r="Q6" s="107"/>
    </row>
    <row r="7" spans="3:17" ht="15" customHeight="1" x14ac:dyDescent="0.2">
      <c r="C7" s="23"/>
      <c r="D7" s="23"/>
      <c r="E7" s="23"/>
      <c r="F7" s="23"/>
      <c r="G7" s="23"/>
      <c r="H7" s="23"/>
      <c r="I7" s="23"/>
      <c r="J7" s="23"/>
      <c r="K7" s="23"/>
      <c r="L7" s="23"/>
      <c r="M7" s="23"/>
      <c r="N7" s="23"/>
      <c r="P7" s="107"/>
      <c r="Q7" s="107"/>
    </row>
    <row r="8" spans="3:17" ht="9.9499999999999993" customHeight="1" x14ac:dyDescent="0.2">
      <c r="C8" s="23"/>
      <c r="D8" s="23"/>
      <c r="E8" s="23"/>
      <c r="F8" s="23"/>
      <c r="G8" s="23"/>
      <c r="H8" s="23"/>
      <c r="I8" s="23"/>
      <c r="J8" s="23"/>
      <c r="K8" s="23"/>
      <c r="L8" s="23"/>
      <c r="M8" s="23"/>
      <c r="N8" s="23"/>
      <c r="P8" s="107"/>
      <c r="Q8" s="107"/>
    </row>
    <row r="9" spans="3:17" ht="9.9499999999999993" customHeight="1" x14ac:dyDescent="0.2">
      <c r="E9" s="108"/>
      <c r="F9" s="108"/>
      <c r="G9" s="108"/>
      <c r="H9" s="108"/>
      <c r="I9" s="108"/>
      <c r="J9" s="108"/>
      <c r="K9" s="108"/>
      <c r="L9" s="108"/>
      <c r="M9" s="108"/>
      <c r="N9" s="108"/>
      <c r="O9" s="108"/>
      <c r="P9" s="107"/>
      <c r="Q9" s="107"/>
    </row>
    <row r="10" spans="3:17" ht="16.5" customHeight="1" x14ac:dyDescent="0.2">
      <c r="E10" s="109"/>
      <c r="F10" s="109"/>
      <c r="G10" s="109"/>
      <c r="H10" s="109"/>
      <c r="I10" s="109"/>
      <c r="J10" s="109"/>
      <c r="K10" s="109"/>
      <c r="L10" s="109"/>
      <c r="M10" s="110"/>
      <c r="N10" s="110"/>
      <c r="O10" s="110"/>
    </row>
    <row r="11" spans="3:17" ht="23.25" customHeight="1" x14ac:dyDescent="0.35">
      <c r="E11" s="109"/>
      <c r="F11" s="146" t="s">
        <v>45</v>
      </c>
      <c r="G11" s="147"/>
      <c r="H11" s="109"/>
      <c r="I11" s="146" t="s">
        <v>44</v>
      </c>
      <c r="J11" s="147"/>
      <c r="K11" s="109"/>
      <c r="L11" s="109"/>
      <c r="M11" s="148"/>
      <c r="N11" s="148"/>
      <c r="O11" s="110"/>
    </row>
    <row r="12" spans="3:17" ht="20.100000000000001" customHeight="1" x14ac:dyDescent="0.2">
      <c r="E12" s="109"/>
      <c r="F12" s="111" t="s">
        <v>32</v>
      </c>
      <c r="G12" s="112">
        <v>45994</v>
      </c>
      <c r="H12" s="109"/>
      <c r="I12" s="115" t="s">
        <v>25</v>
      </c>
      <c r="J12" s="137">
        <v>1.1041000000000001</v>
      </c>
      <c r="K12" s="109"/>
      <c r="L12" s="109"/>
      <c r="M12" s="113"/>
      <c r="N12" s="114"/>
      <c r="O12" s="110"/>
    </row>
    <row r="13" spans="3:17" ht="20.100000000000001" customHeight="1" x14ac:dyDescent="0.2">
      <c r="E13" s="109"/>
      <c r="F13" s="115" t="s">
        <v>33</v>
      </c>
      <c r="G13" s="112">
        <f>+EDATE(G12,G14)</f>
        <v>46359</v>
      </c>
      <c r="H13" s="109"/>
      <c r="I13" s="120" t="s">
        <v>36</v>
      </c>
      <c r="J13" s="121">
        <v>5.5E-2</v>
      </c>
      <c r="K13" s="109"/>
      <c r="L13" s="109"/>
      <c r="M13" s="113"/>
      <c r="N13" s="114"/>
      <c r="O13" s="110"/>
    </row>
    <row r="14" spans="3:17" ht="20.100000000000001" customHeight="1" x14ac:dyDescent="0.2">
      <c r="E14" s="109"/>
      <c r="F14" s="115" t="s">
        <v>34</v>
      </c>
      <c r="G14" s="116">
        <v>12</v>
      </c>
      <c r="H14" s="109"/>
      <c r="I14" s="111" t="s">
        <v>2</v>
      </c>
      <c r="J14" s="123">
        <f>+'Letra Serie I - Canje'!H13</f>
        <v>0.42790120244026186</v>
      </c>
      <c r="K14" s="109"/>
      <c r="L14" s="109"/>
      <c r="M14" s="113"/>
      <c r="N14" s="117"/>
      <c r="O14" s="110"/>
    </row>
    <row r="15" spans="3:17" ht="20.100000000000001" customHeight="1" x14ac:dyDescent="0.2">
      <c r="E15" s="109"/>
      <c r="F15" s="118" t="s">
        <v>35</v>
      </c>
      <c r="G15" s="119" t="s">
        <v>6</v>
      </c>
      <c r="H15" s="109"/>
      <c r="I15" s="115" t="s">
        <v>4</v>
      </c>
      <c r="J15" s="125">
        <f>+'Letra Serie I - Canje'!H14</f>
        <v>0.37231694133264587</v>
      </c>
      <c r="K15" s="109"/>
      <c r="L15" s="109"/>
      <c r="M15" s="113"/>
      <c r="N15" s="117"/>
      <c r="O15" s="110"/>
    </row>
    <row r="16" spans="3:17" ht="20.100000000000001" customHeight="1" x14ac:dyDescent="0.2">
      <c r="E16" s="109"/>
      <c r="F16" s="120" t="s">
        <v>36</v>
      </c>
      <c r="G16" s="121">
        <v>5.5E-2</v>
      </c>
      <c r="H16" s="109"/>
      <c r="I16" s="131" t="s">
        <v>9</v>
      </c>
      <c r="J16" s="138">
        <f>+'Letra Serie I - Canje'!H16</f>
        <v>10.551407306891504</v>
      </c>
      <c r="K16" s="109"/>
      <c r="L16" s="109"/>
      <c r="M16" s="113"/>
      <c r="N16" s="122"/>
      <c r="O16" s="110"/>
    </row>
    <row r="17" spans="3:20" ht="20.100000000000001" customHeight="1" x14ac:dyDescent="0.2">
      <c r="E17" s="109"/>
      <c r="F17" s="111" t="s">
        <v>2</v>
      </c>
      <c r="G17" s="123">
        <f>+'Letra Serie I - NM'!H12</f>
        <v>0.42784604430198681</v>
      </c>
      <c r="H17" s="109"/>
      <c r="I17" s="120" t="s">
        <v>37</v>
      </c>
      <c r="J17" s="128">
        <f>+G20</f>
        <v>0.3175</v>
      </c>
      <c r="K17" s="109"/>
      <c r="L17" s="109"/>
      <c r="M17" s="113"/>
      <c r="N17" s="124"/>
      <c r="O17" s="110"/>
    </row>
    <row r="18" spans="3:20" ht="20.100000000000001" customHeight="1" x14ac:dyDescent="0.2">
      <c r="E18" s="109"/>
      <c r="F18" s="115" t="s">
        <v>4</v>
      </c>
      <c r="G18" s="125">
        <f>+'Letra Serie I - NM'!H13</f>
        <v>0.3722747656120538</v>
      </c>
      <c r="H18" s="109"/>
      <c r="I18" s="131" t="s">
        <v>38</v>
      </c>
      <c r="J18" s="132">
        <f>+J15-J17</f>
        <v>5.4816941332645863E-2</v>
      </c>
      <c r="K18" s="109"/>
      <c r="L18" s="109"/>
      <c r="M18" s="113"/>
      <c r="N18" s="124"/>
      <c r="O18" s="110"/>
    </row>
    <row r="19" spans="3:20" ht="20.100000000000001" customHeight="1" x14ac:dyDescent="0.2">
      <c r="E19" s="109"/>
      <c r="F19" s="115" t="s">
        <v>9</v>
      </c>
      <c r="G19" s="126">
        <f>+'Letra Serie I - NM'!H15</f>
        <v>10.551433920064429</v>
      </c>
      <c r="H19" s="109"/>
      <c r="I19" s="130"/>
      <c r="J19" s="130"/>
      <c r="K19" s="109"/>
      <c r="L19" s="109"/>
      <c r="M19" s="113"/>
      <c r="N19" s="127"/>
      <c r="O19" s="110"/>
    </row>
    <row r="20" spans="3:20" ht="20.100000000000001" customHeight="1" x14ac:dyDescent="0.2">
      <c r="E20" s="109"/>
      <c r="F20" s="120" t="s">
        <v>37</v>
      </c>
      <c r="G20" s="128">
        <v>0.3175</v>
      </c>
      <c r="H20" s="130"/>
      <c r="I20" s="130"/>
      <c r="J20" s="130"/>
      <c r="K20" s="130"/>
      <c r="L20" s="109"/>
      <c r="M20" s="110"/>
      <c r="N20" s="110"/>
      <c r="O20" s="110"/>
    </row>
    <row r="21" spans="3:20" ht="20.100000000000001" customHeight="1" x14ac:dyDescent="0.2">
      <c r="E21" s="109"/>
      <c r="F21" s="131" t="s">
        <v>38</v>
      </c>
      <c r="G21" s="132">
        <f>+G18-G20</f>
        <v>5.47747656120538E-2</v>
      </c>
      <c r="H21" s="130"/>
      <c r="I21" s="130"/>
      <c r="J21" s="130"/>
      <c r="K21" s="130"/>
      <c r="L21" s="109"/>
      <c r="M21" s="110"/>
      <c r="N21" s="110"/>
      <c r="O21" s="110"/>
    </row>
    <row r="22" spans="3:20" ht="20.100000000000001" customHeight="1" x14ac:dyDescent="0.2">
      <c r="E22" s="109"/>
      <c r="F22" s="129"/>
      <c r="G22" s="130"/>
      <c r="H22" s="130"/>
      <c r="I22" s="130"/>
      <c r="J22" s="130"/>
      <c r="K22" s="130"/>
      <c r="L22" s="109"/>
      <c r="M22" s="110"/>
      <c r="N22" s="110"/>
      <c r="O22" s="110"/>
    </row>
    <row r="23" spans="3:20" ht="9" customHeight="1" x14ac:dyDescent="0.2"/>
    <row r="24" spans="3:20" ht="12.75" customHeight="1" x14ac:dyDescent="0.25">
      <c r="E24" s="86"/>
      <c r="F24" s="133" t="s">
        <v>22</v>
      </c>
    </row>
    <row r="26" spans="3:20" ht="12.75" customHeight="1" x14ac:dyDescent="0.2">
      <c r="C26" s="149" t="s">
        <v>23</v>
      </c>
      <c r="D26" s="149"/>
      <c r="E26" s="149"/>
      <c r="F26" s="149"/>
      <c r="G26" s="149"/>
      <c r="H26" s="149"/>
      <c r="I26" s="149"/>
      <c r="J26" s="149"/>
      <c r="K26" s="149"/>
      <c r="L26" s="149"/>
      <c r="M26" s="149"/>
      <c r="N26" s="149"/>
      <c r="P26" s="134"/>
      <c r="Q26" s="134"/>
      <c r="R26" s="134"/>
      <c r="S26" s="134"/>
      <c r="T26" s="134"/>
    </row>
    <row r="27" spans="3:20" ht="12.75" customHeight="1" x14ac:dyDescent="0.2">
      <c r="C27" s="149"/>
      <c r="D27" s="149"/>
      <c r="E27" s="149"/>
      <c r="F27" s="149"/>
      <c r="G27" s="149"/>
      <c r="H27" s="149"/>
      <c r="I27" s="149"/>
      <c r="J27" s="149"/>
      <c r="K27" s="149"/>
      <c r="L27" s="149"/>
      <c r="M27" s="149"/>
      <c r="N27" s="149"/>
      <c r="P27" s="134"/>
      <c r="Q27" s="134"/>
      <c r="R27" s="134"/>
      <c r="S27" s="134"/>
      <c r="T27" s="134"/>
    </row>
    <row r="28" spans="3:20" ht="15" customHeight="1" x14ac:dyDescent="0.2">
      <c r="C28" s="149"/>
      <c r="D28" s="149"/>
      <c r="E28" s="149"/>
      <c r="F28" s="149"/>
      <c r="G28" s="149"/>
      <c r="H28" s="149"/>
      <c r="I28" s="149"/>
      <c r="J28" s="149"/>
      <c r="K28" s="149"/>
      <c r="L28" s="149"/>
      <c r="M28" s="149"/>
      <c r="N28" s="149"/>
      <c r="P28" s="134"/>
      <c r="Q28" s="134"/>
      <c r="R28" s="134"/>
      <c r="S28" s="134"/>
      <c r="T28" s="134"/>
    </row>
    <row r="29" spans="3:20" ht="12.75" customHeight="1" x14ac:dyDescent="0.2">
      <c r="C29" s="149"/>
      <c r="D29" s="149"/>
      <c r="E29" s="149"/>
      <c r="F29" s="149"/>
      <c r="G29" s="149"/>
      <c r="H29" s="149"/>
      <c r="I29" s="149"/>
      <c r="J29" s="149"/>
      <c r="K29" s="149"/>
      <c r="L29" s="149"/>
      <c r="M29" s="149"/>
      <c r="N29" s="149"/>
      <c r="P29" s="134"/>
      <c r="Q29" s="134"/>
      <c r="R29" s="134"/>
      <c r="S29" s="134"/>
      <c r="T29" s="134"/>
    </row>
    <row r="30" spans="3:20" ht="15" customHeight="1" x14ac:dyDescent="0.2">
      <c r="C30" s="149"/>
      <c r="D30" s="149"/>
      <c r="E30" s="149"/>
      <c r="F30" s="149"/>
      <c r="G30" s="149"/>
      <c r="H30" s="149"/>
      <c r="I30" s="149"/>
      <c r="J30" s="149"/>
      <c r="K30" s="149"/>
      <c r="L30" s="149"/>
      <c r="M30" s="149"/>
      <c r="N30" s="149"/>
      <c r="P30" s="107"/>
      <c r="Q30" s="107"/>
      <c r="R30" s="107"/>
    </row>
    <row r="31" spans="3:20" ht="13.5" customHeight="1" x14ac:dyDescent="0.2">
      <c r="D31" s="107"/>
      <c r="E31" s="107"/>
      <c r="F31" s="107"/>
      <c r="G31" s="107"/>
      <c r="H31" s="107"/>
      <c r="I31" s="107"/>
      <c r="J31" s="107"/>
      <c r="K31" s="107"/>
      <c r="L31" s="107"/>
      <c r="M31" s="107"/>
      <c r="P31" s="107"/>
      <c r="Q31" s="107"/>
      <c r="R31" s="107"/>
    </row>
    <row r="32" spans="3:20" ht="20.25" customHeight="1" x14ac:dyDescent="0.2">
      <c r="C32" s="149" t="s">
        <v>24</v>
      </c>
      <c r="D32" s="149"/>
      <c r="E32" s="149"/>
      <c r="F32" s="149"/>
      <c r="G32" s="149"/>
      <c r="H32" s="149"/>
      <c r="I32" s="149"/>
      <c r="J32" s="149"/>
      <c r="K32" s="149"/>
      <c r="L32" s="149"/>
      <c r="M32" s="149"/>
      <c r="N32" s="149"/>
      <c r="P32" s="134"/>
      <c r="Q32" s="134"/>
      <c r="R32" s="134"/>
      <c r="S32" s="134"/>
      <c r="T32" s="134"/>
    </row>
    <row r="33" spans="3:20" ht="18" customHeight="1" x14ac:dyDescent="0.2">
      <c r="C33" s="149"/>
      <c r="D33" s="149"/>
      <c r="E33" s="149"/>
      <c r="F33" s="149"/>
      <c r="G33" s="149"/>
      <c r="H33" s="149"/>
      <c r="I33" s="149"/>
      <c r="J33" s="149"/>
      <c r="K33" s="149"/>
      <c r="L33" s="149"/>
      <c r="M33" s="149"/>
      <c r="N33" s="149"/>
      <c r="P33" s="134"/>
      <c r="Q33" s="134"/>
      <c r="R33" s="134"/>
      <c r="S33" s="134"/>
      <c r="T33" s="134"/>
    </row>
    <row r="34" spans="3:20" ht="37.5" customHeight="1" x14ac:dyDescent="0.2">
      <c r="C34" s="149"/>
      <c r="D34" s="149"/>
      <c r="E34" s="149"/>
      <c r="F34" s="149"/>
      <c r="G34" s="149"/>
      <c r="H34" s="149"/>
      <c r="I34" s="149"/>
      <c r="J34" s="149"/>
      <c r="K34" s="149"/>
      <c r="L34" s="149"/>
      <c r="M34" s="149"/>
      <c r="N34" s="149"/>
      <c r="P34" s="134"/>
      <c r="Q34" s="134"/>
      <c r="R34" s="134"/>
      <c r="S34" s="134"/>
      <c r="T34" s="134"/>
    </row>
    <row r="35" spans="3:20" ht="12.75" customHeight="1" x14ac:dyDescent="0.2">
      <c r="E35" s="134"/>
      <c r="F35" s="134"/>
      <c r="G35" s="134"/>
      <c r="H35" s="134"/>
      <c r="I35" s="134"/>
      <c r="J35" s="134"/>
      <c r="K35" s="134"/>
      <c r="L35" s="134"/>
      <c r="M35" s="134"/>
      <c r="N35" s="134"/>
      <c r="O35" s="134"/>
      <c r="P35" s="134"/>
      <c r="Q35" s="134"/>
      <c r="R35" s="134"/>
      <c r="S35" s="134"/>
      <c r="T35" s="134"/>
    </row>
    <row r="36" spans="3:20" ht="12.75" customHeight="1" x14ac:dyDescent="0.2">
      <c r="E36" s="134"/>
      <c r="F36" s="134"/>
      <c r="G36" s="134"/>
      <c r="H36" s="134"/>
      <c r="I36" s="134"/>
      <c r="J36" s="134"/>
      <c r="K36" s="134"/>
      <c r="L36" s="134"/>
      <c r="M36" s="134"/>
      <c r="N36" s="134"/>
      <c r="O36" s="134"/>
      <c r="P36" s="134"/>
      <c r="Q36" s="134"/>
      <c r="R36" s="134"/>
      <c r="S36" s="134"/>
      <c r="T36" s="134"/>
    </row>
    <row r="37" spans="3:20" ht="12.75" customHeight="1" x14ac:dyDescent="0.2">
      <c r="E37" s="134"/>
      <c r="F37" s="134"/>
      <c r="G37" s="134"/>
      <c r="H37" s="134"/>
      <c r="I37" s="134"/>
      <c r="J37" s="134"/>
      <c r="K37" s="134"/>
      <c r="L37" s="134"/>
      <c r="M37" s="134"/>
      <c r="N37" s="134"/>
      <c r="O37" s="134"/>
      <c r="P37" s="134"/>
      <c r="Q37" s="134"/>
      <c r="R37" s="134"/>
      <c r="S37" s="134"/>
      <c r="T37" s="134"/>
    </row>
  </sheetData>
  <sheetProtection sheet="1" selectLockedCells="1"/>
  <mergeCells count="5">
    <mergeCell ref="F11:G11"/>
    <mergeCell ref="M11:N11"/>
    <mergeCell ref="C26:N30"/>
    <mergeCell ref="C32:N34"/>
    <mergeCell ref="I11:J11"/>
  </mergeCells>
  <pageMargins left="0.7" right="0.7" top="0.75" bottom="0.75" header="0.3" footer="0.3"/>
  <ignoredErrors>
    <ignoredError sqref="J17"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3E17-E3BC-4F2C-95FA-19A2F447AF26}">
  <dimension ref="A1:S250"/>
  <sheetViews>
    <sheetView showGridLines="0" zoomScale="90" zoomScaleNormal="90" workbookViewId="0">
      <selection activeCell="D10" sqref="D10"/>
    </sheetView>
  </sheetViews>
  <sheetFormatPr baseColWidth="10" defaultRowHeight="15" x14ac:dyDescent="0.25"/>
  <cols>
    <col min="1" max="1" width="3" style="21" customWidth="1"/>
    <col min="2" max="2" width="13.85546875" style="21" customWidth="1"/>
    <col min="3" max="3" width="32.42578125" style="21" customWidth="1"/>
    <col min="4" max="4" width="18.85546875" style="21" customWidth="1"/>
    <col min="5" max="5" width="13.7109375" style="21" customWidth="1"/>
    <col min="6" max="6" width="15" style="21" customWidth="1"/>
    <col min="7" max="7" width="13.140625" style="21" customWidth="1"/>
    <col min="8" max="8" width="12.85546875" style="21" customWidth="1"/>
    <col min="9" max="9" width="7.28515625" style="21" customWidth="1"/>
    <col min="10" max="10" width="35" style="21" bestFit="1" customWidth="1"/>
    <col min="11" max="11" width="16.42578125" style="21" bestFit="1" customWidth="1"/>
    <col min="12" max="12" width="13.28515625" style="21" customWidth="1"/>
    <col min="13" max="13" width="12.85546875" style="21" customWidth="1"/>
    <col min="14" max="14" width="2.140625" style="21" customWidth="1"/>
    <col min="15" max="15" width="11.42578125" style="21"/>
    <col min="16" max="16" width="15.28515625" style="21" bestFit="1" customWidth="1"/>
    <col min="17" max="256" width="11.42578125" style="21"/>
    <col min="257" max="257" width="3.42578125" style="21" customWidth="1"/>
    <col min="258" max="258" width="9.28515625" style="21" customWidth="1"/>
    <col min="259" max="259" width="18.140625" style="21" bestFit="1" customWidth="1"/>
    <col min="260" max="260" width="17.42578125" style="21" customWidth="1"/>
    <col min="261" max="261" width="13.28515625" style="21" customWidth="1"/>
    <col min="262" max="262" width="13.7109375" style="21" customWidth="1"/>
    <col min="263" max="263" width="13.140625" style="21" customWidth="1"/>
    <col min="264" max="264" width="12.85546875" style="21" customWidth="1"/>
    <col min="265" max="265" width="7.28515625" style="21" customWidth="1"/>
    <col min="266" max="266" width="33.5703125" style="21" customWidth="1"/>
    <col min="267" max="267" width="14.7109375" style="21" bestFit="1" customWidth="1"/>
    <col min="268" max="268" width="11.140625" style="21" bestFit="1" customWidth="1"/>
    <col min="269" max="269" width="10.7109375" style="21" customWidth="1"/>
    <col min="270" max="270" width="2.140625" style="21" customWidth="1"/>
    <col min="271" max="271" width="11.42578125" style="21"/>
    <col min="272" max="272" width="15.28515625" style="21" bestFit="1" customWidth="1"/>
    <col min="273" max="512" width="11.42578125" style="21"/>
    <col min="513" max="513" width="3.42578125" style="21" customWidth="1"/>
    <col min="514" max="514" width="9.28515625" style="21" customWidth="1"/>
    <col min="515" max="515" width="18.140625" style="21" bestFit="1" customWidth="1"/>
    <col min="516" max="516" width="17.42578125" style="21" customWidth="1"/>
    <col min="517" max="517" width="13.28515625" style="21" customWidth="1"/>
    <col min="518" max="518" width="13.7109375" style="21" customWidth="1"/>
    <col min="519" max="519" width="13.140625" style="21" customWidth="1"/>
    <col min="520" max="520" width="12.85546875" style="21" customWidth="1"/>
    <col min="521" max="521" width="7.28515625" style="21" customWidth="1"/>
    <col min="522" max="522" width="33.5703125" style="21" customWidth="1"/>
    <col min="523" max="523" width="14.7109375" style="21" bestFit="1" customWidth="1"/>
    <col min="524" max="524" width="11.140625" style="21" bestFit="1" customWidth="1"/>
    <col min="525" max="525" width="10.7109375" style="21" customWidth="1"/>
    <col min="526" max="526" width="2.140625" style="21" customWidth="1"/>
    <col min="527" max="527" width="11.42578125" style="21"/>
    <col min="528" max="528" width="15.28515625" style="21" bestFit="1" customWidth="1"/>
    <col min="529" max="768" width="11.42578125" style="21"/>
    <col min="769" max="769" width="3.42578125" style="21" customWidth="1"/>
    <col min="770" max="770" width="9.28515625" style="21" customWidth="1"/>
    <col min="771" max="771" width="18.140625" style="21" bestFit="1" customWidth="1"/>
    <col min="772" max="772" width="17.42578125" style="21" customWidth="1"/>
    <col min="773" max="773" width="13.28515625" style="21" customWidth="1"/>
    <col min="774" max="774" width="13.7109375" style="21" customWidth="1"/>
    <col min="775" max="775" width="13.140625" style="21" customWidth="1"/>
    <col min="776" max="776" width="12.85546875" style="21" customWidth="1"/>
    <col min="777" max="777" width="7.28515625" style="21" customWidth="1"/>
    <col min="778" max="778" width="33.5703125" style="21" customWidth="1"/>
    <col min="779" max="779" width="14.7109375" style="21" bestFit="1" customWidth="1"/>
    <col min="780" max="780" width="11.140625" style="21" bestFit="1" customWidth="1"/>
    <col min="781" max="781" width="10.7109375" style="21" customWidth="1"/>
    <col min="782" max="782" width="2.140625" style="21" customWidth="1"/>
    <col min="783" max="783" width="11.42578125" style="21"/>
    <col min="784" max="784" width="15.28515625" style="21" bestFit="1" customWidth="1"/>
    <col min="785" max="1024" width="11.42578125" style="21"/>
    <col min="1025" max="1025" width="3.42578125" style="21" customWidth="1"/>
    <col min="1026" max="1026" width="9.28515625" style="21" customWidth="1"/>
    <col min="1027" max="1027" width="18.140625" style="21" bestFit="1" customWidth="1"/>
    <col min="1028" max="1028" width="17.42578125" style="21" customWidth="1"/>
    <col min="1029" max="1029" width="13.28515625" style="21" customWidth="1"/>
    <col min="1030" max="1030" width="13.7109375" style="21" customWidth="1"/>
    <col min="1031" max="1031" width="13.140625" style="21" customWidth="1"/>
    <col min="1032" max="1032" width="12.85546875" style="21" customWidth="1"/>
    <col min="1033" max="1033" width="7.28515625" style="21" customWidth="1"/>
    <col min="1034" max="1034" width="33.5703125" style="21" customWidth="1"/>
    <col min="1035" max="1035" width="14.7109375" style="21" bestFit="1" customWidth="1"/>
    <col min="1036" max="1036" width="11.140625" style="21" bestFit="1" customWidth="1"/>
    <col min="1037" max="1037" width="10.7109375" style="21" customWidth="1"/>
    <col min="1038" max="1038" width="2.140625" style="21" customWidth="1"/>
    <col min="1039" max="1039" width="11.42578125" style="21"/>
    <col min="1040" max="1040" width="15.28515625" style="21" bestFit="1" customWidth="1"/>
    <col min="1041" max="1280" width="11.42578125" style="21"/>
    <col min="1281" max="1281" width="3.42578125" style="21" customWidth="1"/>
    <col min="1282" max="1282" width="9.28515625" style="21" customWidth="1"/>
    <col min="1283" max="1283" width="18.140625" style="21" bestFit="1" customWidth="1"/>
    <col min="1284" max="1284" width="17.42578125" style="21" customWidth="1"/>
    <col min="1285" max="1285" width="13.28515625" style="21" customWidth="1"/>
    <col min="1286" max="1286" width="13.7109375" style="21" customWidth="1"/>
    <col min="1287" max="1287" width="13.140625" style="21" customWidth="1"/>
    <col min="1288" max="1288" width="12.85546875" style="21" customWidth="1"/>
    <col min="1289" max="1289" width="7.28515625" style="21" customWidth="1"/>
    <col min="1290" max="1290" width="33.5703125" style="21" customWidth="1"/>
    <col min="1291" max="1291" width="14.7109375" style="21" bestFit="1" customWidth="1"/>
    <col min="1292" max="1292" width="11.140625" style="21" bestFit="1" customWidth="1"/>
    <col min="1293" max="1293" width="10.7109375" style="21" customWidth="1"/>
    <col min="1294" max="1294" width="2.140625" style="21" customWidth="1"/>
    <col min="1295" max="1295" width="11.42578125" style="21"/>
    <col min="1296" max="1296" width="15.28515625" style="21" bestFit="1" customWidth="1"/>
    <col min="1297" max="1536" width="11.42578125" style="21"/>
    <col min="1537" max="1537" width="3.42578125" style="21" customWidth="1"/>
    <col min="1538" max="1538" width="9.28515625" style="21" customWidth="1"/>
    <col min="1539" max="1539" width="18.140625" style="21" bestFit="1" customWidth="1"/>
    <col min="1540" max="1540" width="17.42578125" style="21" customWidth="1"/>
    <col min="1541" max="1541" width="13.28515625" style="21" customWidth="1"/>
    <col min="1542" max="1542" width="13.7109375" style="21" customWidth="1"/>
    <col min="1543" max="1543" width="13.140625" style="21" customWidth="1"/>
    <col min="1544" max="1544" width="12.85546875" style="21" customWidth="1"/>
    <col min="1545" max="1545" width="7.28515625" style="21" customWidth="1"/>
    <col min="1546" max="1546" width="33.5703125" style="21" customWidth="1"/>
    <col min="1547" max="1547" width="14.7109375" style="21" bestFit="1" customWidth="1"/>
    <col min="1548" max="1548" width="11.140625" style="21" bestFit="1" customWidth="1"/>
    <col min="1549" max="1549" width="10.7109375" style="21" customWidth="1"/>
    <col min="1550" max="1550" width="2.140625" style="21" customWidth="1"/>
    <col min="1551" max="1551" width="11.42578125" style="21"/>
    <col min="1552" max="1552" width="15.28515625" style="21" bestFit="1" customWidth="1"/>
    <col min="1553" max="1792" width="11.42578125" style="21"/>
    <col min="1793" max="1793" width="3.42578125" style="21" customWidth="1"/>
    <col min="1794" max="1794" width="9.28515625" style="21" customWidth="1"/>
    <col min="1795" max="1795" width="18.140625" style="21" bestFit="1" customWidth="1"/>
    <col min="1796" max="1796" width="17.42578125" style="21" customWidth="1"/>
    <col min="1797" max="1797" width="13.28515625" style="21" customWidth="1"/>
    <col min="1798" max="1798" width="13.7109375" style="21" customWidth="1"/>
    <col min="1799" max="1799" width="13.140625" style="21" customWidth="1"/>
    <col min="1800" max="1800" width="12.85546875" style="21" customWidth="1"/>
    <col min="1801" max="1801" width="7.28515625" style="21" customWidth="1"/>
    <col min="1802" max="1802" width="33.5703125" style="21" customWidth="1"/>
    <col min="1803" max="1803" width="14.7109375" style="21" bestFit="1" customWidth="1"/>
    <col min="1804" max="1804" width="11.140625" style="21" bestFit="1" customWidth="1"/>
    <col min="1805" max="1805" width="10.7109375" style="21" customWidth="1"/>
    <col min="1806" max="1806" width="2.140625" style="21" customWidth="1"/>
    <col min="1807" max="1807" width="11.42578125" style="21"/>
    <col min="1808" max="1808" width="15.28515625" style="21" bestFit="1" customWidth="1"/>
    <col min="1809" max="2048" width="11.42578125" style="21"/>
    <col min="2049" max="2049" width="3.42578125" style="21" customWidth="1"/>
    <col min="2050" max="2050" width="9.28515625" style="21" customWidth="1"/>
    <col min="2051" max="2051" width="18.140625" style="21" bestFit="1" customWidth="1"/>
    <col min="2052" max="2052" width="17.42578125" style="21" customWidth="1"/>
    <col min="2053" max="2053" width="13.28515625" style="21" customWidth="1"/>
    <col min="2054" max="2054" width="13.7109375" style="21" customWidth="1"/>
    <col min="2055" max="2055" width="13.140625" style="21" customWidth="1"/>
    <col min="2056" max="2056" width="12.85546875" style="21" customWidth="1"/>
    <col min="2057" max="2057" width="7.28515625" style="21" customWidth="1"/>
    <col min="2058" max="2058" width="33.5703125" style="21" customWidth="1"/>
    <col min="2059" max="2059" width="14.7109375" style="21" bestFit="1" customWidth="1"/>
    <col min="2060" max="2060" width="11.140625" style="21" bestFit="1" customWidth="1"/>
    <col min="2061" max="2061" width="10.7109375" style="21" customWidth="1"/>
    <col min="2062" max="2062" width="2.140625" style="21" customWidth="1"/>
    <col min="2063" max="2063" width="11.42578125" style="21"/>
    <col min="2064" max="2064" width="15.28515625" style="21" bestFit="1" customWidth="1"/>
    <col min="2065" max="2304" width="11.42578125" style="21"/>
    <col min="2305" max="2305" width="3.42578125" style="21" customWidth="1"/>
    <col min="2306" max="2306" width="9.28515625" style="21" customWidth="1"/>
    <col min="2307" max="2307" width="18.140625" style="21" bestFit="1" customWidth="1"/>
    <col min="2308" max="2308" width="17.42578125" style="21" customWidth="1"/>
    <col min="2309" max="2309" width="13.28515625" style="21" customWidth="1"/>
    <col min="2310" max="2310" width="13.7109375" style="21" customWidth="1"/>
    <col min="2311" max="2311" width="13.140625" style="21" customWidth="1"/>
    <col min="2312" max="2312" width="12.85546875" style="21" customWidth="1"/>
    <col min="2313" max="2313" width="7.28515625" style="21" customWidth="1"/>
    <col min="2314" max="2314" width="33.5703125" style="21" customWidth="1"/>
    <col min="2315" max="2315" width="14.7109375" style="21" bestFit="1" customWidth="1"/>
    <col min="2316" max="2316" width="11.140625" style="21" bestFit="1" customWidth="1"/>
    <col min="2317" max="2317" width="10.7109375" style="21" customWidth="1"/>
    <col min="2318" max="2318" width="2.140625" style="21" customWidth="1"/>
    <col min="2319" max="2319" width="11.42578125" style="21"/>
    <col min="2320" max="2320" width="15.28515625" style="21" bestFit="1" customWidth="1"/>
    <col min="2321" max="2560" width="11.42578125" style="21"/>
    <col min="2561" max="2561" width="3.42578125" style="21" customWidth="1"/>
    <col min="2562" max="2562" width="9.28515625" style="21" customWidth="1"/>
    <col min="2563" max="2563" width="18.140625" style="21" bestFit="1" customWidth="1"/>
    <col min="2564" max="2564" width="17.42578125" style="21" customWidth="1"/>
    <col min="2565" max="2565" width="13.28515625" style="21" customWidth="1"/>
    <col min="2566" max="2566" width="13.7109375" style="21" customWidth="1"/>
    <col min="2567" max="2567" width="13.140625" style="21" customWidth="1"/>
    <col min="2568" max="2568" width="12.85546875" style="21" customWidth="1"/>
    <col min="2569" max="2569" width="7.28515625" style="21" customWidth="1"/>
    <col min="2570" max="2570" width="33.5703125" style="21" customWidth="1"/>
    <col min="2571" max="2571" width="14.7109375" style="21" bestFit="1" customWidth="1"/>
    <col min="2572" max="2572" width="11.140625" style="21" bestFit="1" customWidth="1"/>
    <col min="2573" max="2573" width="10.7109375" style="21" customWidth="1"/>
    <col min="2574" max="2574" width="2.140625" style="21" customWidth="1"/>
    <col min="2575" max="2575" width="11.42578125" style="21"/>
    <col min="2576" max="2576" width="15.28515625" style="21" bestFit="1" customWidth="1"/>
    <col min="2577" max="2816" width="11.42578125" style="21"/>
    <col min="2817" max="2817" width="3.42578125" style="21" customWidth="1"/>
    <col min="2818" max="2818" width="9.28515625" style="21" customWidth="1"/>
    <col min="2819" max="2819" width="18.140625" style="21" bestFit="1" customWidth="1"/>
    <col min="2820" max="2820" width="17.42578125" style="21" customWidth="1"/>
    <col min="2821" max="2821" width="13.28515625" style="21" customWidth="1"/>
    <col min="2822" max="2822" width="13.7109375" style="21" customWidth="1"/>
    <col min="2823" max="2823" width="13.140625" style="21" customWidth="1"/>
    <col min="2824" max="2824" width="12.85546875" style="21" customWidth="1"/>
    <col min="2825" max="2825" width="7.28515625" style="21" customWidth="1"/>
    <col min="2826" max="2826" width="33.5703125" style="21" customWidth="1"/>
    <col min="2827" max="2827" width="14.7109375" style="21" bestFit="1" customWidth="1"/>
    <col min="2828" max="2828" width="11.140625" style="21" bestFit="1" customWidth="1"/>
    <col min="2829" max="2829" width="10.7109375" style="21" customWidth="1"/>
    <col min="2830" max="2830" width="2.140625" style="21" customWidth="1"/>
    <col min="2831" max="2831" width="11.42578125" style="21"/>
    <col min="2832" max="2832" width="15.28515625" style="21" bestFit="1" customWidth="1"/>
    <col min="2833" max="3072" width="11.42578125" style="21"/>
    <col min="3073" max="3073" width="3.42578125" style="21" customWidth="1"/>
    <col min="3074" max="3074" width="9.28515625" style="21" customWidth="1"/>
    <col min="3075" max="3075" width="18.140625" style="21" bestFit="1" customWidth="1"/>
    <col min="3076" max="3076" width="17.42578125" style="21" customWidth="1"/>
    <col min="3077" max="3077" width="13.28515625" style="21" customWidth="1"/>
    <col min="3078" max="3078" width="13.7109375" style="21" customWidth="1"/>
    <col min="3079" max="3079" width="13.140625" style="21" customWidth="1"/>
    <col min="3080" max="3080" width="12.85546875" style="21" customWidth="1"/>
    <col min="3081" max="3081" width="7.28515625" style="21" customWidth="1"/>
    <col min="3082" max="3082" width="33.5703125" style="21" customWidth="1"/>
    <col min="3083" max="3083" width="14.7109375" style="21" bestFit="1" customWidth="1"/>
    <col min="3084" max="3084" width="11.140625" style="21" bestFit="1" customWidth="1"/>
    <col min="3085" max="3085" width="10.7109375" style="21" customWidth="1"/>
    <col min="3086" max="3086" width="2.140625" style="21" customWidth="1"/>
    <col min="3087" max="3087" width="11.42578125" style="21"/>
    <col min="3088" max="3088" width="15.28515625" style="21" bestFit="1" customWidth="1"/>
    <col min="3089" max="3328" width="11.42578125" style="21"/>
    <col min="3329" max="3329" width="3.42578125" style="21" customWidth="1"/>
    <col min="3330" max="3330" width="9.28515625" style="21" customWidth="1"/>
    <col min="3331" max="3331" width="18.140625" style="21" bestFit="1" customWidth="1"/>
    <col min="3332" max="3332" width="17.42578125" style="21" customWidth="1"/>
    <col min="3333" max="3333" width="13.28515625" style="21" customWidth="1"/>
    <col min="3334" max="3334" width="13.7109375" style="21" customWidth="1"/>
    <col min="3335" max="3335" width="13.140625" style="21" customWidth="1"/>
    <col min="3336" max="3336" width="12.85546875" style="21" customWidth="1"/>
    <col min="3337" max="3337" width="7.28515625" style="21" customWidth="1"/>
    <col min="3338" max="3338" width="33.5703125" style="21" customWidth="1"/>
    <col min="3339" max="3339" width="14.7109375" style="21" bestFit="1" customWidth="1"/>
    <col min="3340" max="3340" width="11.140625" style="21" bestFit="1" customWidth="1"/>
    <col min="3341" max="3341" width="10.7109375" style="21" customWidth="1"/>
    <col min="3342" max="3342" width="2.140625" style="21" customWidth="1"/>
    <col min="3343" max="3343" width="11.42578125" style="21"/>
    <col min="3344" max="3344" width="15.28515625" style="21" bestFit="1" customWidth="1"/>
    <col min="3345" max="3584" width="11.42578125" style="21"/>
    <col min="3585" max="3585" width="3.42578125" style="21" customWidth="1"/>
    <col min="3586" max="3586" width="9.28515625" style="21" customWidth="1"/>
    <col min="3587" max="3587" width="18.140625" style="21" bestFit="1" customWidth="1"/>
    <col min="3588" max="3588" width="17.42578125" style="21" customWidth="1"/>
    <col min="3589" max="3589" width="13.28515625" style="21" customWidth="1"/>
    <col min="3590" max="3590" width="13.7109375" style="21" customWidth="1"/>
    <col min="3591" max="3591" width="13.140625" style="21" customWidth="1"/>
    <col min="3592" max="3592" width="12.85546875" style="21" customWidth="1"/>
    <col min="3593" max="3593" width="7.28515625" style="21" customWidth="1"/>
    <col min="3594" max="3594" width="33.5703125" style="21" customWidth="1"/>
    <col min="3595" max="3595" width="14.7109375" style="21" bestFit="1" customWidth="1"/>
    <col min="3596" max="3596" width="11.140625" style="21" bestFit="1" customWidth="1"/>
    <col min="3597" max="3597" width="10.7109375" style="21" customWidth="1"/>
    <col min="3598" max="3598" width="2.140625" style="21" customWidth="1"/>
    <col min="3599" max="3599" width="11.42578125" style="21"/>
    <col min="3600" max="3600" width="15.28515625" style="21" bestFit="1" customWidth="1"/>
    <col min="3601" max="3840" width="11.42578125" style="21"/>
    <col min="3841" max="3841" width="3.42578125" style="21" customWidth="1"/>
    <col min="3842" max="3842" width="9.28515625" style="21" customWidth="1"/>
    <col min="3843" max="3843" width="18.140625" style="21" bestFit="1" customWidth="1"/>
    <col min="3844" max="3844" width="17.42578125" style="21" customWidth="1"/>
    <col min="3845" max="3845" width="13.28515625" style="21" customWidth="1"/>
    <col min="3846" max="3846" width="13.7109375" style="21" customWidth="1"/>
    <col min="3847" max="3847" width="13.140625" style="21" customWidth="1"/>
    <col min="3848" max="3848" width="12.85546875" style="21" customWidth="1"/>
    <col min="3849" max="3849" width="7.28515625" style="21" customWidth="1"/>
    <col min="3850" max="3850" width="33.5703125" style="21" customWidth="1"/>
    <col min="3851" max="3851" width="14.7109375" style="21" bestFit="1" customWidth="1"/>
    <col min="3852" max="3852" width="11.140625" style="21" bestFit="1" customWidth="1"/>
    <col min="3853" max="3853" width="10.7109375" style="21" customWidth="1"/>
    <col min="3854" max="3854" width="2.140625" style="21" customWidth="1"/>
    <col min="3855" max="3855" width="11.42578125" style="21"/>
    <col min="3856" max="3856" width="15.28515625" style="21" bestFit="1" customWidth="1"/>
    <col min="3857" max="4096" width="11.42578125" style="21"/>
    <col min="4097" max="4097" width="3.42578125" style="21" customWidth="1"/>
    <col min="4098" max="4098" width="9.28515625" style="21" customWidth="1"/>
    <col min="4099" max="4099" width="18.140625" style="21" bestFit="1" customWidth="1"/>
    <col min="4100" max="4100" width="17.42578125" style="21" customWidth="1"/>
    <col min="4101" max="4101" width="13.28515625" style="21" customWidth="1"/>
    <col min="4102" max="4102" width="13.7109375" style="21" customWidth="1"/>
    <col min="4103" max="4103" width="13.140625" style="21" customWidth="1"/>
    <col min="4104" max="4104" width="12.85546875" style="21" customWidth="1"/>
    <col min="4105" max="4105" width="7.28515625" style="21" customWidth="1"/>
    <col min="4106" max="4106" width="33.5703125" style="21" customWidth="1"/>
    <col min="4107" max="4107" width="14.7109375" style="21" bestFit="1" customWidth="1"/>
    <col min="4108" max="4108" width="11.140625" style="21" bestFit="1" customWidth="1"/>
    <col min="4109" max="4109" width="10.7109375" style="21" customWidth="1"/>
    <col min="4110" max="4110" width="2.140625" style="21" customWidth="1"/>
    <col min="4111" max="4111" width="11.42578125" style="21"/>
    <col min="4112" max="4112" width="15.28515625" style="21" bestFit="1" customWidth="1"/>
    <col min="4113" max="4352" width="11.42578125" style="21"/>
    <col min="4353" max="4353" width="3.42578125" style="21" customWidth="1"/>
    <col min="4354" max="4354" width="9.28515625" style="21" customWidth="1"/>
    <col min="4355" max="4355" width="18.140625" style="21" bestFit="1" customWidth="1"/>
    <col min="4356" max="4356" width="17.42578125" style="21" customWidth="1"/>
    <col min="4357" max="4357" width="13.28515625" style="21" customWidth="1"/>
    <col min="4358" max="4358" width="13.7109375" style="21" customWidth="1"/>
    <col min="4359" max="4359" width="13.140625" style="21" customWidth="1"/>
    <col min="4360" max="4360" width="12.85546875" style="21" customWidth="1"/>
    <col min="4361" max="4361" width="7.28515625" style="21" customWidth="1"/>
    <col min="4362" max="4362" width="33.5703125" style="21" customWidth="1"/>
    <col min="4363" max="4363" width="14.7109375" style="21" bestFit="1" customWidth="1"/>
    <col min="4364" max="4364" width="11.140625" style="21" bestFit="1" customWidth="1"/>
    <col min="4365" max="4365" width="10.7109375" style="21" customWidth="1"/>
    <col min="4366" max="4366" width="2.140625" style="21" customWidth="1"/>
    <col min="4367" max="4367" width="11.42578125" style="21"/>
    <col min="4368" max="4368" width="15.28515625" style="21" bestFit="1" customWidth="1"/>
    <col min="4369" max="4608" width="11.42578125" style="21"/>
    <col min="4609" max="4609" width="3.42578125" style="21" customWidth="1"/>
    <col min="4610" max="4610" width="9.28515625" style="21" customWidth="1"/>
    <col min="4611" max="4611" width="18.140625" style="21" bestFit="1" customWidth="1"/>
    <col min="4612" max="4612" width="17.42578125" style="21" customWidth="1"/>
    <col min="4613" max="4613" width="13.28515625" style="21" customWidth="1"/>
    <col min="4614" max="4614" width="13.7109375" style="21" customWidth="1"/>
    <col min="4615" max="4615" width="13.140625" style="21" customWidth="1"/>
    <col min="4616" max="4616" width="12.85546875" style="21" customWidth="1"/>
    <col min="4617" max="4617" width="7.28515625" style="21" customWidth="1"/>
    <col min="4618" max="4618" width="33.5703125" style="21" customWidth="1"/>
    <col min="4619" max="4619" width="14.7109375" style="21" bestFit="1" customWidth="1"/>
    <col min="4620" max="4620" width="11.140625" style="21" bestFit="1" customWidth="1"/>
    <col min="4621" max="4621" width="10.7109375" style="21" customWidth="1"/>
    <col min="4622" max="4622" width="2.140625" style="21" customWidth="1"/>
    <col min="4623" max="4623" width="11.42578125" style="21"/>
    <col min="4624" max="4624" width="15.28515625" style="21" bestFit="1" customWidth="1"/>
    <col min="4625" max="4864" width="11.42578125" style="21"/>
    <col min="4865" max="4865" width="3.42578125" style="21" customWidth="1"/>
    <col min="4866" max="4866" width="9.28515625" style="21" customWidth="1"/>
    <col min="4867" max="4867" width="18.140625" style="21" bestFit="1" customWidth="1"/>
    <col min="4868" max="4868" width="17.42578125" style="21" customWidth="1"/>
    <col min="4869" max="4869" width="13.28515625" style="21" customWidth="1"/>
    <col min="4870" max="4870" width="13.7109375" style="21" customWidth="1"/>
    <col min="4871" max="4871" width="13.140625" style="21" customWidth="1"/>
    <col min="4872" max="4872" width="12.85546875" style="21" customWidth="1"/>
    <col min="4873" max="4873" width="7.28515625" style="21" customWidth="1"/>
    <col min="4874" max="4874" width="33.5703125" style="21" customWidth="1"/>
    <col min="4875" max="4875" width="14.7109375" style="21" bestFit="1" customWidth="1"/>
    <col min="4876" max="4876" width="11.140625" style="21" bestFit="1" customWidth="1"/>
    <col min="4877" max="4877" width="10.7109375" style="21" customWidth="1"/>
    <col min="4878" max="4878" width="2.140625" style="21" customWidth="1"/>
    <col min="4879" max="4879" width="11.42578125" style="21"/>
    <col min="4880" max="4880" width="15.28515625" style="21" bestFit="1" customWidth="1"/>
    <col min="4881" max="5120" width="11.42578125" style="21"/>
    <col min="5121" max="5121" width="3.42578125" style="21" customWidth="1"/>
    <col min="5122" max="5122" width="9.28515625" style="21" customWidth="1"/>
    <col min="5123" max="5123" width="18.140625" style="21" bestFit="1" customWidth="1"/>
    <col min="5124" max="5124" width="17.42578125" style="21" customWidth="1"/>
    <col min="5125" max="5125" width="13.28515625" style="21" customWidth="1"/>
    <col min="5126" max="5126" width="13.7109375" style="21" customWidth="1"/>
    <col min="5127" max="5127" width="13.140625" style="21" customWidth="1"/>
    <col min="5128" max="5128" width="12.85546875" style="21" customWidth="1"/>
    <col min="5129" max="5129" width="7.28515625" style="21" customWidth="1"/>
    <col min="5130" max="5130" width="33.5703125" style="21" customWidth="1"/>
    <col min="5131" max="5131" width="14.7109375" style="21" bestFit="1" customWidth="1"/>
    <col min="5132" max="5132" width="11.140625" style="21" bestFit="1" customWidth="1"/>
    <col min="5133" max="5133" width="10.7109375" style="21" customWidth="1"/>
    <col min="5134" max="5134" width="2.140625" style="21" customWidth="1"/>
    <col min="5135" max="5135" width="11.42578125" style="21"/>
    <col min="5136" max="5136" width="15.28515625" style="21" bestFit="1" customWidth="1"/>
    <col min="5137" max="5376" width="11.42578125" style="21"/>
    <col min="5377" max="5377" width="3.42578125" style="21" customWidth="1"/>
    <col min="5378" max="5378" width="9.28515625" style="21" customWidth="1"/>
    <col min="5379" max="5379" width="18.140625" style="21" bestFit="1" customWidth="1"/>
    <col min="5380" max="5380" width="17.42578125" style="21" customWidth="1"/>
    <col min="5381" max="5381" width="13.28515625" style="21" customWidth="1"/>
    <col min="5382" max="5382" width="13.7109375" style="21" customWidth="1"/>
    <col min="5383" max="5383" width="13.140625" style="21" customWidth="1"/>
    <col min="5384" max="5384" width="12.85546875" style="21" customWidth="1"/>
    <col min="5385" max="5385" width="7.28515625" style="21" customWidth="1"/>
    <col min="5386" max="5386" width="33.5703125" style="21" customWidth="1"/>
    <col min="5387" max="5387" width="14.7109375" style="21" bestFit="1" customWidth="1"/>
    <col min="5388" max="5388" width="11.140625" style="21" bestFit="1" customWidth="1"/>
    <col min="5389" max="5389" width="10.7109375" style="21" customWidth="1"/>
    <col min="5390" max="5390" width="2.140625" style="21" customWidth="1"/>
    <col min="5391" max="5391" width="11.42578125" style="21"/>
    <col min="5392" max="5392" width="15.28515625" style="21" bestFit="1" customWidth="1"/>
    <col min="5393" max="5632" width="11.42578125" style="21"/>
    <col min="5633" max="5633" width="3.42578125" style="21" customWidth="1"/>
    <col min="5634" max="5634" width="9.28515625" style="21" customWidth="1"/>
    <col min="5635" max="5635" width="18.140625" style="21" bestFit="1" customWidth="1"/>
    <col min="5636" max="5636" width="17.42578125" style="21" customWidth="1"/>
    <col min="5637" max="5637" width="13.28515625" style="21" customWidth="1"/>
    <col min="5638" max="5638" width="13.7109375" style="21" customWidth="1"/>
    <col min="5639" max="5639" width="13.140625" style="21" customWidth="1"/>
    <col min="5640" max="5640" width="12.85546875" style="21" customWidth="1"/>
    <col min="5641" max="5641" width="7.28515625" style="21" customWidth="1"/>
    <col min="5642" max="5642" width="33.5703125" style="21" customWidth="1"/>
    <col min="5643" max="5643" width="14.7109375" style="21" bestFit="1" customWidth="1"/>
    <col min="5644" max="5644" width="11.140625" style="21" bestFit="1" customWidth="1"/>
    <col min="5645" max="5645" width="10.7109375" style="21" customWidth="1"/>
    <col min="5646" max="5646" width="2.140625" style="21" customWidth="1"/>
    <col min="5647" max="5647" width="11.42578125" style="21"/>
    <col min="5648" max="5648" width="15.28515625" style="21" bestFit="1" customWidth="1"/>
    <col min="5649" max="5888" width="11.42578125" style="21"/>
    <col min="5889" max="5889" width="3.42578125" style="21" customWidth="1"/>
    <col min="5890" max="5890" width="9.28515625" style="21" customWidth="1"/>
    <col min="5891" max="5891" width="18.140625" style="21" bestFit="1" customWidth="1"/>
    <col min="5892" max="5892" width="17.42578125" style="21" customWidth="1"/>
    <col min="5893" max="5893" width="13.28515625" style="21" customWidth="1"/>
    <col min="5894" max="5894" width="13.7109375" style="21" customWidth="1"/>
    <col min="5895" max="5895" width="13.140625" style="21" customWidth="1"/>
    <col min="5896" max="5896" width="12.85546875" style="21" customWidth="1"/>
    <col min="5897" max="5897" width="7.28515625" style="21" customWidth="1"/>
    <col min="5898" max="5898" width="33.5703125" style="21" customWidth="1"/>
    <col min="5899" max="5899" width="14.7109375" style="21" bestFit="1" customWidth="1"/>
    <col min="5900" max="5900" width="11.140625" style="21" bestFit="1" customWidth="1"/>
    <col min="5901" max="5901" width="10.7109375" style="21" customWidth="1"/>
    <col min="5902" max="5902" width="2.140625" style="21" customWidth="1"/>
    <col min="5903" max="5903" width="11.42578125" style="21"/>
    <col min="5904" max="5904" width="15.28515625" style="21" bestFit="1" customWidth="1"/>
    <col min="5905" max="6144" width="11.42578125" style="21"/>
    <col min="6145" max="6145" width="3.42578125" style="21" customWidth="1"/>
    <col min="6146" max="6146" width="9.28515625" style="21" customWidth="1"/>
    <col min="6147" max="6147" width="18.140625" style="21" bestFit="1" customWidth="1"/>
    <col min="6148" max="6148" width="17.42578125" style="21" customWidth="1"/>
    <col min="6149" max="6149" width="13.28515625" style="21" customWidth="1"/>
    <col min="6150" max="6150" width="13.7109375" style="21" customWidth="1"/>
    <col min="6151" max="6151" width="13.140625" style="21" customWidth="1"/>
    <col min="6152" max="6152" width="12.85546875" style="21" customWidth="1"/>
    <col min="6153" max="6153" width="7.28515625" style="21" customWidth="1"/>
    <col min="6154" max="6154" width="33.5703125" style="21" customWidth="1"/>
    <col min="6155" max="6155" width="14.7109375" style="21" bestFit="1" customWidth="1"/>
    <col min="6156" max="6156" width="11.140625" style="21" bestFit="1" customWidth="1"/>
    <col min="6157" max="6157" width="10.7109375" style="21" customWidth="1"/>
    <col min="6158" max="6158" width="2.140625" style="21" customWidth="1"/>
    <col min="6159" max="6159" width="11.42578125" style="21"/>
    <col min="6160" max="6160" width="15.28515625" style="21" bestFit="1" customWidth="1"/>
    <col min="6161" max="6400" width="11.42578125" style="21"/>
    <col min="6401" max="6401" width="3.42578125" style="21" customWidth="1"/>
    <col min="6402" max="6402" width="9.28515625" style="21" customWidth="1"/>
    <col min="6403" max="6403" width="18.140625" style="21" bestFit="1" customWidth="1"/>
    <col min="6404" max="6404" width="17.42578125" style="21" customWidth="1"/>
    <col min="6405" max="6405" width="13.28515625" style="21" customWidth="1"/>
    <col min="6406" max="6406" width="13.7109375" style="21" customWidth="1"/>
    <col min="6407" max="6407" width="13.140625" style="21" customWidth="1"/>
    <col min="6408" max="6408" width="12.85546875" style="21" customWidth="1"/>
    <col min="6409" max="6409" width="7.28515625" style="21" customWidth="1"/>
    <col min="6410" max="6410" width="33.5703125" style="21" customWidth="1"/>
    <col min="6411" max="6411" width="14.7109375" style="21" bestFit="1" customWidth="1"/>
    <col min="6412" max="6412" width="11.140625" style="21" bestFit="1" customWidth="1"/>
    <col min="6413" max="6413" width="10.7109375" style="21" customWidth="1"/>
    <col min="6414" max="6414" width="2.140625" style="21" customWidth="1"/>
    <col min="6415" max="6415" width="11.42578125" style="21"/>
    <col min="6416" max="6416" width="15.28515625" style="21" bestFit="1" customWidth="1"/>
    <col min="6417" max="6656" width="11.42578125" style="21"/>
    <col min="6657" max="6657" width="3.42578125" style="21" customWidth="1"/>
    <col min="6658" max="6658" width="9.28515625" style="21" customWidth="1"/>
    <col min="6659" max="6659" width="18.140625" style="21" bestFit="1" customWidth="1"/>
    <col min="6660" max="6660" width="17.42578125" style="21" customWidth="1"/>
    <col min="6661" max="6661" width="13.28515625" style="21" customWidth="1"/>
    <col min="6662" max="6662" width="13.7109375" style="21" customWidth="1"/>
    <col min="6663" max="6663" width="13.140625" style="21" customWidth="1"/>
    <col min="6664" max="6664" width="12.85546875" style="21" customWidth="1"/>
    <col min="6665" max="6665" width="7.28515625" style="21" customWidth="1"/>
    <col min="6666" max="6666" width="33.5703125" style="21" customWidth="1"/>
    <col min="6667" max="6667" width="14.7109375" style="21" bestFit="1" customWidth="1"/>
    <col min="6668" max="6668" width="11.140625" style="21" bestFit="1" customWidth="1"/>
    <col min="6669" max="6669" width="10.7109375" style="21" customWidth="1"/>
    <col min="6670" max="6670" width="2.140625" style="21" customWidth="1"/>
    <col min="6671" max="6671" width="11.42578125" style="21"/>
    <col min="6672" max="6672" width="15.28515625" style="21" bestFit="1" customWidth="1"/>
    <col min="6673" max="6912" width="11.42578125" style="21"/>
    <col min="6913" max="6913" width="3.42578125" style="21" customWidth="1"/>
    <col min="6914" max="6914" width="9.28515625" style="21" customWidth="1"/>
    <col min="6915" max="6915" width="18.140625" style="21" bestFit="1" customWidth="1"/>
    <col min="6916" max="6916" width="17.42578125" style="21" customWidth="1"/>
    <col min="6917" max="6917" width="13.28515625" style="21" customWidth="1"/>
    <col min="6918" max="6918" width="13.7109375" style="21" customWidth="1"/>
    <col min="6919" max="6919" width="13.140625" style="21" customWidth="1"/>
    <col min="6920" max="6920" width="12.85546875" style="21" customWidth="1"/>
    <col min="6921" max="6921" width="7.28515625" style="21" customWidth="1"/>
    <col min="6922" max="6922" width="33.5703125" style="21" customWidth="1"/>
    <col min="6923" max="6923" width="14.7109375" style="21" bestFit="1" customWidth="1"/>
    <col min="6924" max="6924" width="11.140625" style="21" bestFit="1" customWidth="1"/>
    <col min="6925" max="6925" width="10.7109375" style="21" customWidth="1"/>
    <col min="6926" max="6926" width="2.140625" style="21" customWidth="1"/>
    <col min="6927" max="6927" width="11.42578125" style="21"/>
    <col min="6928" max="6928" width="15.28515625" style="21" bestFit="1" customWidth="1"/>
    <col min="6929" max="7168" width="11.42578125" style="21"/>
    <col min="7169" max="7169" width="3.42578125" style="21" customWidth="1"/>
    <col min="7170" max="7170" width="9.28515625" style="21" customWidth="1"/>
    <col min="7171" max="7171" width="18.140625" style="21" bestFit="1" customWidth="1"/>
    <col min="7172" max="7172" width="17.42578125" style="21" customWidth="1"/>
    <col min="7173" max="7173" width="13.28515625" style="21" customWidth="1"/>
    <col min="7174" max="7174" width="13.7109375" style="21" customWidth="1"/>
    <col min="7175" max="7175" width="13.140625" style="21" customWidth="1"/>
    <col min="7176" max="7176" width="12.85546875" style="21" customWidth="1"/>
    <col min="7177" max="7177" width="7.28515625" style="21" customWidth="1"/>
    <col min="7178" max="7178" width="33.5703125" style="21" customWidth="1"/>
    <col min="7179" max="7179" width="14.7109375" style="21" bestFit="1" customWidth="1"/>
    <col min="7180" max="7180" width="11.140625" style="21" bestFit="1" customWidth="1"/>
    <col min="7181" max="7181" width="10.7109375" style="21" customWidth="1"/>
    <col min="7182" max="7182" width="2.140625" style="21" customWidth="1"/>
    <col min="7183" max="7183" width="11.42578125" style="21"/>
    <col min="7184" max="7184" width="15.28515625" style="21" bestFit="1" customWidth="1"/>
    <col min="7185" max="7424" width="11.42578125" style="21"/>
    <col min="7425" max="7425" width="3.42578125" style="21" customWidth="1"/>
    <col min="7426" max="7426" width="9.28515625" style="21" customWidth="1"/>
    <col min="7427" max="7427" width="18.140625" style="21" bestFit="1" customWidth="1"/>
    <col min="7428" max="7428" width="17.42578125" style="21" customWidth="1"/>
    <col min="7429" max="7429" width="13.28515625" style="21" customWidth="1"/>
    <col min="7430" max="7430" width="13.7109375" style="21" customWidth="1"/>
    <col min="7431" max="7431" width="13.140625" style="21" customWidth="1"/>
    <col min="7432" max="7432" width="12.85546875" style="21" customWidth="1"/>
    <col min="7433" max="7433" width="7.28515625" style="21" customWidth="1"/>
    <col min="7434" max="7434" width="33.5703125" style="21" customWidth="1"/>
    <col min="7435" max="7435" width="14.7109375" style="21" bestFit="1" customWidth="1"/>
    <col min="7436" max="7436" width="11.140625" style="21" bestFit="1" customWidth="1"/>
    <col min="7437" max="7437" width="10.7109375" style="21" customWidth="1"/>
    <col min="7438" max="7438" width="2.140625" style="21" customWidth="1"/>
    <col min="7439" max="7439" width="11.42578125" style="21"/>
    <col min="7440" max="7440" width="15.28515625" style="21" bestFit="1" customWidth="1"/>
    <col min="7441" max="7680" width="11.42578125" style="21"/>
    <col min="7681" max="7681" width="3.42578125" style="21" customWidth="1"/>
    <col min="7682" max="7682" width="9.28515625" style="21" customWidth="1"/>
    <col min="7683" max="7683" width="18.140625" style="21" bestFit="1" customWidth="1"/>
    <col min="7684" max="7684" width="17.42578125" style="21" customWidth="1"/>
    <col min="7685" max="7685" width="13.28515625" style="21" customWidth="1"/>
    <col min="7686" max="7686" width="13.7109375" style="21" customWidth="1"/>
    <col min="7687" max="7687" width="13.140625" style="21" customWidth="1"/>
    <col min="7688" max="7688" width="12.85546875" style="21" customWidth="1"/>
    <col min="7689" max="7689" width="7.28515625" style="21" customWidth="1"/>
    <col min="7690" max="7690" width="33.5703125" style="21" customWidth="1"/>
    <col min="7691" max="7691" width="14.7109375" style="21" bestFit="1" customWidth="1"/>
    <col min="7692" max="7692" width="11.140625" style="21" bestFit="1" customWidth="1"/>
    <col min="7693" max="7693" width="10.7109375" style="21" customWidth="1"/>
    <col min="7694" max="7694" width="2.140625" style="21" customWidth="1"/>
    <col min="7695" max="7695" width="11.42578125" style="21"/>
    <col min="7696" max="7696" width="15.28515625" style="21" bestFit="1" customWidth="1"/>
    <col min="7697" max="7936" width="11.42578125" style="21"/>
    <col min="7937" max="7937" width="3.42578125" style="21" customWidth="1"/>
    <col min="7938" max="7938" width="9.28515625" style="21" customWidth="1"/>
    <col min="7939" max="7939" width="18.140625" style="21" bestFit="1" customWidth="1"/>
    <col min="7940" max="7940" width="17.42578125" style="21" customWidth="1"/>
    <col min="7941" max="7941" width="13.28515625" style="21" customWidth="1"/>
    <col min="7942" max="7942" width="13.7109375" style="21" customWidth="1"/>
    <col min="7943" max="7943" width="13.140625" style="21" customWidth="1"/>
    <col min="7944" max="7944" width="12.85546875" style="21" customWidth="1"/>
    <col min="7945" max="7945" width="7.28515625" style="21" customWidth="1"/>
    <col min="7946" max="7946" width="33.5703125" style="21" customWidth="1"/>
    <col min="7947" max="7947" width="14.7109375" style="21" bestFit="1" customWidth="1"/>
    <col min="7948" max="7948" width="11.140625" style="21" bestFit="1" customWidth="1"/>
    <col min="7949" max="7949" width="10.7109375" style="21" customWidth="1"/>
    <col min="7950" max="7950" width="2.140625" style="21" customWidth="1"/>
    <col min="7951" max="7951" width="11.42578125" style="21"/>
    <col min="7952" max="7952" width="15.28515625" style="21" bestFit="1" customWidth="1"/>
    <col min="7953" max="8192" width="11.42578125" style="21"/>
    <col min="8193" max="8193" width="3.42578125" style="21" customWidth="1"/>
    <col min="8194" max="8194" width="9.28515625" style="21" customWidth="1"/>
    <col min="8195" max="8195" width="18.140625" style="21" bestFit="1" customWidth="1"/>
    <col min="8196" max="8196" width="17.42578125" style="21" customWidth="1"/>
    <col min="8197" max="8197" width="13.28515625" style="21" customWidth="1"/>
    <col min="8198" max="8198" width="13.7109375" style="21" customWidth="1"/>
    <col min="8199" max="8199" width="13.140625" style="21" customWidth="1"/>
    <col min="8200" max="8200" width="12.85546875" style="21" customWidth="1"/>
    <col min="8201" max="8201" width="7.28515625" style="21" customWidth="1"/>
    <col min="8202" max="8202" width="33.5703125" style="21" customWidth="1"/>
    <col min="8203" max="8203" width="14.7109375" style="21" bestFit="1" customWidth="1"/>
    <col min="8204" max="8204" width="11.140625" style="21" bestFit="1" customWidth="1"/>
    <col min="8205" max="8205" width="10.7109375" style="21" customWidth="1"/>
    <col min="8206" max="8206" width="2.140625" style="21" customWidth="1"/>
    <col min="8207" max="8207" width="11.42578125" style="21"/>
    <col min="8208" max="8208" width="15.28515625" style="21" bestFit="1" customWidth="1"/>
    <col min="8209" max="8448" width="11.42578125" style="21"/>
    <col min="8449" max="8449" width="3.42578125" style="21" customWidth="1"/>
    <col min="8450" max="8450" width="9.28515625" style="21" customWidth="1"/>
    <col min="8451" max="8451" width="18.140625" style="21" bestFit="1" customWidth="1"/>
    <col min="8452" max="8452" width="17.42578125" style="21" customWidth="1"/>
    <col min="8453" max="8453" width="13.28515625" style="21" customWidth="1"/>
    <col min="8454" max="8454" width="13.7109375" style="21" customWidth="1"/>
    <col min="8455" max="8455" width="13.140625" style="21" customWidth="1"/>
    <col min="8456" max="8456" width="12.85546875" style="21" customWidth="1"/>
    <col min="8457" max="8457" width="7.28515625" style="21" customWidth="1"/>
    <col min="8458" max="8458" width="33.5703125" style="21" customWidth="1"/>
    <col min="8459" max="8459" width="14.7109375" style="21" bestFit="1" customWidth="1"/>
    <col min="8460" max="8460" width="11.140625" style="21" bestFit="1" customWidth="1"/>
    <col min="8461" max="8461" width="10.7109375" style="21" customWidth="1"/>
    <col min="8462" max="8462" width="2.140625" style="21" customWidth="1"/>
    <col min="8463" max="8463" width="11.42578125" style="21"/>
    <col min="8464" max="8464" width="15.28515625" style="21" bestFit="1" customWidth="1"/>
    <col min="8465" max="8704" width="11.42578125" style="21"/>
    <col min="8705" max="8705" width="3.42578125" style="21" customWidth="1"/>
    <col min="8706" max="8706" width="9.28515625" style="21" customWidth="1"/>
    <col min="8707" max="8707" width="18.140625" style="21" bestFit="1" customWidth="1"/>
    <col min="8708" max="8708" width="17.42578125" style="21" customWidth="1"/>
    <col min="8709" max="8709" width="13.28515625" style="21" customWidth="1"/>
    <col min="8710" max="8710" width="13.7109375" style="21" customWidth="1"/>
    <col min="8711" max="8711" width="13.140625" style="21" customWidth="1"/>
    <col min="8712" max="8712" width="12.85546875" style="21" customWidth="1"/>
    <col min="8713" max="8713" width="7.28515625" style="21" customWidth="1"/>
    <col min="8714" max="8714" width="33.5703125" style="21" customWidth="1"/>
    <col min="8715" max="8715" width="14.7109375" style="21" bestFit="1" customWidth="1"/>
    <col min="8716" max="8716" width="11.140625" style="21" bestFit="1" customWidth="1"/>
    <col min="8717" max="8717" width="10.7109375" style="21" customWidth="1"/>
    <col min="8718" max="8718" width="2.140625" style="21" customWidth="1"/>
    <col min="8719" max="8719" width="11.42578125" style="21"/>
    <col min="8720" max="8720" width="15.28515625" style="21" bestFit="1" customWidth="1"/>
    <col min="8721" max="8960" width="11.42578125" style="21"/>
    <col min="8961" max="8961" width="3.42578125" style="21" customWidth="1"/>
    <col min="8962" max="8962" width="9.28515625" style="21" customWidth="1"/>
    <col min="8963" max="8963" width="18.140625" style="21" bestFit="1" customWidth="1"/>
    <col min="8964" max="8964" width="17.42578125" style="21" customWidth="1"/>
    <col min="8965" max="8965" width="13.28515625" style="21" customWidth="1"/>
    <col min="8966" max="8966" width="13.7109375" style="21" customWidth="1"/>
    <col min="8967" max="8967" width="13.140625" style="21" customWidth="1"/>
    <col min="8968" max="8968" width="12.85546875" style="21" customWidth="1"/>
    <col min="8969" max="8969" width="7.28515625" style="21" customWidth="1"/>
    <col min="8970" max="8970" width="33.5703125" style="21" customWidth="1"/>
    <col min="8971" max="8971" width="14.7109375" style="21" bestFit="1" customWidth="1"/>
    <col min="8972" max="8972" width="11.140625" style="21" bestFit="1" customWidth="1"/>
    <col min="8973" max="8973" width="10.7109375" style="21" customWidth="1"/>
    <col min="8974" max="8974" width="2.140625" style="21" customWidth="1"/>
    <col min="8975" max="8975" width="11.42578125" style="21"/>
    <col min="8976" max="8976" width="15.28515625" style="21" bestFit="1" customWidth="1"/>
    <col min="8977" max="9216" width="11.42578125" style="21"/>
    <col min="9217" max="9217" width="3.42578125" style="21" customWidth="1"/>
    <col min="9218" max="9218" width="9.28515625" style="21" customWidth="1"/>
    <col min="9219" max="9219" width="18.140625" style="21" bestFit="1" customWidth="1"/>
    <col min="9220" max="9220" width="17.42578125" style="21" customWidth="1"/>
    <col min="9221" max="9221" width="13.28515625" style="21" customWidth="1"/>
    <col min="9222" max="9222" width="13.7109375" style="21" customWidth="1"/>
    <col min="9223" max="9223" width="13.140625" style="21" customWidth="1"/>
    <col min="9224" max="9224" width="12.85546875" style="21" customWidth="1"/>
    <col min="9225" max="9225" width="7.28515625" style="21" customWidth="1"/>
    <col min="9226" max="9226" width="33.5703125" style="21" customWidth="1"/>
    <col min="9227" max="9227" width="14.7109375" style="21" bestFit="1" customWidth="1"/>
    <col min="9228" max="9228" width="11.140625" style="21" bestFit="1" customWidth="1"/>
    <col min="9229" max="9229" width="10.7109375" style="21" customWidth="1"/>
    <col min="9230" max="9230" width="2.140625" style="21" customWidth="1"/>
    <col min="9231" max="9231" width="11.42578125" style="21"/>
    <col min="9232" max="9232" width="15.28515625" style="21" bestFit="1" customWidth="1"/>
    <col min="9233" max="9472" width="11.42578125" style="21"/>
    <col min="9473" max="9473" width="3.42578125" style="21" customWidth="1"/>
    <col min="9474" max="9474" width="9.28515625" style="21" customWidth="1"/>
    <col min="9475" max="9475" width="18.140625" style="21" bestFit="1" customWidth="1"/>
    <col min="9476" max="9476" width="17.42578125" style="21" customWidth="1"/>
    <col min="9477" max="9477" width="13.28515625" style="21" customWidth="1"/>
    <col min="9478" max="9478" width="13.7109375" style="21" customWidth="1"/>
    <col min="9479" max="9479" width="13.140625" style="21" customWidth="1"/>
    <col min="9480" max="9480" width="12.85546875" style="21" customWidth="1"/>
    <col min="9481" max="9481" width="7.28515625" style="21" customWidth="1"/>
    <col min="9482" max="9482" width="33.5703125" style="21" customWidth="1"/>
    <col min="9483" max="9483" width="14.7109375" style="21" bestFit="1" customWidth="1"/>
    <col min="9484" max="9484" width="11.140625" style="21" bestFit="1" customWidth="1"/>
    <col min="9485" max="9485" width="10.7109375" style="21" customWidth="1"/>
    <col min="9486" max="9486" width="2.140625" style="21" customWidth="1"/>
    <col min="9487" max="9487" width="11.42578125" style="21"/>
    <col min="9488" max="9488" width="15.28515625" style="21" bestFit="1" customWidth="1"/>
    <col min="9489" max="9728" width="11.42578125" style="21"/>
    <col min="9729" max="9729" width="3.42578125" style="21" customWidth="1"/>
    <col min="9730" max="9730" width="9.28515625" style="21" customWidth="1"/>
    <col min="9731" max="9731" width="18.140625" style="21" bestFit="1" customWidth="1"/>
    <col min="9732" max="9732" width="17.42578125" style="21" customWidth="1"/>
    <col min="9733" max="9733" width="13.28515625" style="21" customWidth="1"/>
    <col min="9734" max="9734" width="13.7109375" style="21" customWidth="1"/>
    <col min="9735" max="9735" width="13.140625" style="21" customWidth="1"/>
    <col min="9736" max="9736" width="12.85546875" style="21" customWidth="1"/>
    <col min="9737" max="9737" width="7.28515625" style="21" customWidth="1"/>
    <col min="9738" max="9738" width="33.5703125" style="21" customWidth="1"/>
    <col min="9739" max="9739" width="14.7109375" style="21" bestFit="1" customWidth="1"/>
    <col min="9740" max="9740" width="11.140625" style="21" bestFit="1" customWidth="1"/>
    <col min="9741" max="9741" width="10.7109375" style="21" customWidth="1"/>
    <col min="9742" max="9742" width="2.140625" style="21" customWidth="1"/>
    <col min="9743" max="9743" width="11.42578125" style="21"/>
    <col min="9744" max="9744" width="15.28515625" style="21" bestFit="1" customWidth="1"/>
    <col min="9745" max="9984" width="11.42578125" style="21"/>
    <col min="9985" max="9985" width="3.42578125" style="21" customWidth="1"/>
    <col min="9986" max="9986" width="9.28515625" style="21" customWidth="1"/>
    <col min="9987" max="9987" width="18.140625" style="21" bestFit="1" customWidth="1"/>
    <col min="9988" max="9988" width="17.42578125" style="21" customWidth="1"/>
    <col min="9989" max="9989" width="13.28515625" style="21" customWidth="1"/>
    <col min="9990" max="9990" width="13.7109375" style="21" customWidth="1"/>
    <col min="9991" max="9991" width="13.140625" style="21" customWidth="1"/>
    <col min="9992" max="9992" width="12.85546875" style="21" customWidth="1"/>
    <col min="9993" max="9993" width="7.28515625" style="21" customWidth="1"/>
    <col min="9994" max="9994" width="33.5703125" style="21" customWidth="1"/>
    <col min="9995" max="9995" width="14.7109375" style="21" bestFit="1" customWidth="1"/>
    <col min="9996" max="9996" width="11.140625" style="21" bestFit="1" customWidth="1"/>
    <col min="9997" max="9997" width="10.7109375" style="21" customWidth="1"/>
    <col min="9998" max="9998" width="2.140625" style="21" customWidth="1"/>
    <col min="9999" max="9999" width="11.42578125" style="21"/>
    <col min="10000" max="10000" width="15.28515625" style="21" bestFit="1" customWidth="1"/>
    <col min="10001" max="10240" width="11.42578125" style="21"/>
    <col min="10241" max="10241" width="3.42578125" style="21" customWidth="1"/>
    <col min="10242" max="10242" width="9.28515625" style="21" customWidth="1"/>
    <col min="10243" max="10243" width="18.140625" style="21" bestFit="1" customWidth="1"/>
    <col min="10244" max="10244" width="17.42578125" style="21" customWidth="1"/>
    <col min="10245" max="10245" width="13.28515625" style="21" customWidth="1"/>
    <col min="10246" max="10246" width="13.7109375" style="21" customWidth="1"/>
    <col min="10247" max="10247" width="13.140625" style="21" customWidth="1"/>
    <col min="10248" max="10248" width="12.85546875" style="21" customWidth="1"/>
    <col min="10249" max="10249" width="7.28515625" style="21" customWidth="1"/>
    <col min="10250" max="10250" width="33.5703125" style="21" customWidth="1"/>
    <col min="10251" max="10251" width="14.7109375" style="21" bestFit="1" customWidth="1"/>
    <col min="10252" max="10252" width="11.140625" style="21" bestFit="1" customWidth="1"/>
    <col min="10253" max="10253" width="10.7109375" style="21" customWidth="1"/>
    <col min="10254" max="10254" width="2.140625" style="21" customWidth="1"/>
    <col min="10255" max="10255" width="11.42578125" style="21"/>
    <col min="10256" max="10256" width="15.28515625" style="21" bestFit="1" customWidth="1"/>
    <col min="10257" max="10496" width="11.42578125" style="21"/>
    <col min="10497" max="10497" width="3.42578125" style="21" customWidth="1"/>
    <col min="10498" max="10498" width="9.28515625" style="21" customWidth="1"/>
    <col min="10499" max="10499" width="18.140625" style="21" bestFit="1" customWidth="1"/>
    <col min="10500" max="10500" width="17.42578125" style="21" customWidth="1"/>
    <col min="10501" max="10501" width="13.28515625" style="21" customWidth="1"/>
    <col min="10502" max="10502" width="13.7109375" style="21" customWidth="1"/>
    <col min="10503" max="10503" width="13.140625" style="21" customWidth="1"/>
    <col min="10504" max="10504" width="12.85546875" style="21" customWidth="1"/>
    <col min="10505" max="10505" width="7.28515625" style="21" customWidth="1"/>
    <col min="10506" max="10506" width="33.5703125" style="21" customWidth="1"/>
    <col min="10507" max="10507" width="14.7109375" style="21" bestFit="1" customWidth="1"/>
    <col min="10508" max="10508" width="11.140625" style="21" bestFit="1" customWidth="1"/>
    <col min="10509" max="10509" width="10.7109375" style="21" customWidth="1"/>
    <col min="10510" max="10510" width="2.140625" style="21" customWidth="1"/>
    <col min="10511" max="10511" width="11.42578125" style="21"/>
    <col min="10512" max="10512" width="15.28515625" style="21" bestFit="1" customWidth="1"/>
    <col min="10513" max="10752" width="11.42578125" style="21"/>
    <col min="10753" max="10753" width="3.42578125" style="21" customWidth="1"/>
    <col min="10754" max="10754" width="9.28515625" style="21" customWidth="1"/>
    <col min="10755" max="10755" width="18.140625" style="21" bestFit="1" customWidth="1"/>
    <col min="10756" max="10756" width="17.42578125" style="21" customWidth="1"/>
    <col min="10757" max="10757" width="13.28515625" style="21" customWidth="1"/>
    <col min="10758" max="10758" width="13.7109375" style="21" customWidth="1"/>
    <col min="10759" max="10759" width="13.140625" style="21" customWidth="1"/>
    <col min="10760" max="10760" width="12.85546875" style="21" customWidth="1"/>
    <col min="10761" max="10761" width="7.28515625" style="21" customWidth="1"/>
    <col min="10762" max="10762" width="33.5703125" style="21" customWidth="1"/>
    <col min="10763" max="10763" width="14.7109375" style="21" bestFit="1" customWidth="1"/>
    <col min="10764" max="10764" width="11.140625" style="21" bestFit="1" customWidth="1"/>
    <col min="10765" max="10765" width="10.7109375" style="21" customWidth="1"/>
    <col min="10766" max="10766" width="2.140625" style="21" customWidth="1"/>
    <col min="10767" max="10767" width="11.42578125" style="21"/>
    <col min="10768" max="10768" width="15.28515625" style="21" bestFit="1" customWidth="1"/>
    <col min="10769" max="11008" width="11.42578125" style="21"/>
    <col min="11009" max="11009" width="3.42578125" style="21" customWidth="1"/>
    <col min="11010" max="11010" width="9.28515625" style="21" customWidth="1"/>
    <col min="11011" max="11011" width="18.140625" style="21" bestFit="1" customWidth="1"/>
    <col min="11012" max="11012" width="17.42578125" style="21" customWidth="1"/>
    <col min="11013" max="11013" width="13.28515625" style="21" customWidth="1"/>
    <col min="11014" max="11014" width="13.7109375" style="21" customWidth="1"/>
    <col min="11015" max="11015" width="13.140625" style="21" customWidth="1"/>
    <col min="11016" max="11016" width="12.85546875" style="21" customWidth="1"/>
    <col min="11017" max="11017" width="7.28515625" style="21" customWidth="1"/>
    <col min="11018" max="11018" width="33.5703125" style="21" customWidth="1"/>
    <col min="11019" max="11019" width="14.7109375" style="21" bestFit="1" customWidth="1"/>
    <col min="11020" max="11020" width="11.140625" style="21" bestFit="1" customWidth="1"/>
    <col min="11021" max="11021" width="10.7109375" style="21" customWidth="1"/>
    <col min="11022" max="11022" width="2.140625" style="21" customWidth="1"/>
    <col min="11023" max="11023" width="11.42578125" style="21"/>
    <col min="11024" max="11024" width="15.28515625" style="21" bestFit="1" customWidth="1"/>
    <col min="11025" max="11264" width="11.42578125" style="21"/>
    <col min="11265" max="11265" width="3.42578125" style="21" customWidth="1"/>
    <col min="11266" max="11266" width="9.28515625" style="21" customWidth="1"/>
    <col min="11267" max="11267" width="18.140625" style="21" bestFit="1" customWidth="1"/>
    <col min="11268" max="11268" width="17.42578125" style="21" customWidth="1"/>
    <col min="11269" max="11269" width="13.28515625" style="21" customWidth="1"/>
    <col min="11270" max="11270" width="13.7109375" style="21" customWidth="1"/>
    <col min="11271" max="11271" width="13.140625" style="21" customWidth="1"/>
    <col min="11272" max="11272" width="12.85546875" style="21" customWidth="1"/>
    <col min="11273" max="11273" width="7.28515625" style="21" customWidth="1"/>
    <col min="11274" max="11274" width="33.5703125" style="21" customWidth="1"/>
    <col min="11275" max="11275" width="14.7109375" style="21" bestFit="1" customWidth="1"/>
    <col min="11276" max="11276" width="11.140625" style="21" bestFit="1" customWidth="1"/>
    <col min="11277" max="11277" width="10.7109375" style="21" customWidth="1"/>
    <col min="11278" max="11278" width="2.140625" style="21" customWidth="1"/>
    <col min="11279" max="11279" width="11.42578125" style="21"/>
    <col min="11280" max="11280" width="15.28515625" style="21" bestFit="1" customWidth="1"/>
    <col min="11281" max="11520" width="11.42578125" style="21"/>
    <col min="11521" max="11521" width="3.42578125" style="21" customWidth="1"/>
    <col min="11522" max="11522" width="9.28515625" style="21" customWidth="1"/>
    <col min="11523" max="11523" width="18.140625" style="21" bestFit="1" customWidth="1"/>
    <col min="11524" max="11524" width="17.42578125" style="21" customWidth="1"/>
    <col min="11525" max="11525" width="13.28515625" style="21" customWidth="1"/>
    <col min="11526" max="11526" width="13.7109375" style="21" customWidth="1"/>
    <col min="11527" max="11527" width="13.140625" style="21" customWidth="1"/>
    <col min="11528" max="11528" width="12.85546875" style="21" customWidth="1"/>
    <col min="11529" max="11529" width="7.28515625" style="21" customWidth="1"/>
    <col min="11530" max="11530" width="33.5703125" style="21" customWidth="1"/>
    <col min="11531" max="11531" width="14.7109375" style="21" bestFit="1" customWidth="1"/>
    <col min="11532" max="11532" width="11.140625" style="21" bestFit="1" customWidth="1"/>
    <col min="11533" max="11533" width="10.7109375" style="21" customWidth="1"/>
    <col min="11534" max="11534" width="2.140625" style="21" customWidth="1"/>
    <col min="11535" max="11535" width="11.42578125" style="21"/>
    <col min="11536" max="11536" width="15.28515625" style="21" bestFit="1" customWidth="1"/>
    <col min="11537" max="11776" width="11.42578125" style="21"/>
    <col min="11777" max="11777" width="3.42578125" style="21" customWidth="1"/>
    <col min="11778" max="11778" width="9.28515625" style="21" customWidth="1"/>
    <col min="11779" max="11779" width="18.140625" style="21" bestFit="1" customWidth="1"/>
    <col min="11780" max="11780" width="17.42578125" style="21" customWidth="1"/>
    <col min="11781" max="11781" width="13.28515625" style="21" customWidth="1"/>
    <col min="11782" max="11782" width="13.7109375" style="21" customWidth="1"/>
    <col min="11783" max="11783" width="13.140625" style="21" customWidth="1"/>
    <col min="11784" max="11784" width="12.85546875" style="21" customWidth="1"/>
    <col min="11785" max="11785" width="7.28515625" style="21" customWidth="1"/>
    <col min="11786" max="11786" width="33.5703125" style="21" customWidth="1"/>
    <col min="11787" max="11787" width="14.7109375" style="21" bestFit="1" customWidth="1"/>
    <col min="11788" max="11788" width="11.140625" style="21" bestFit="1" customWidth="1"/>
    <col min="11789" max="11789" width="10.7109375" style="21" customWidth="1"/>
    <col min="11790" max="11790" width="2.140625" style="21" customWidth="1"/>
    <col min="11791" max="11791" width="11.42578125" style="21"/>
    <col min="11792" max="11792" width="15.28515625" style="21" bestFit="1" customWidth="1"/>
    <col min="11793" max="12032" width="11.42578125" style="21"/>
    <col min="12033" max="12033" width="3.42578125" style="21" customWidth="1"/>
    <col min="12034" max="12034" width="9.28515625" style="21" customWidth="1"/>
    <col min="12035" max="12035" width="18.140625" style="21" bestFit="1" customWidth="1"/>
    <col min="12036" max="12036" width="17.42578125" style="21" customWidth="1"/>
    <col min="12037" max="12037" width="13.28515625" style="21" customWidth="1"/>
    <col min="12038" max="12038" width="13.7109375" style="21" customWidth="1"/>
    <col min="12039" max="12039" width="13.140625" style="21" customWidth="1"/>
    <col min="12040" max="12040" width="12.85546875" style="21" customWidth="1"/>
    <col min="12041" max="12041" width="7.28515625" style="21" customWidth="1"/>
    <col min="12042" max="12042" width="33.5703125" style="21" customWidth="1"/>
    <col min="12043" max="12043" width="14.7109375" style="21" bestFit="1" customWidth="1"/>
    <col min="12044" max="12044" width="11.140625" style="21" bestFit="1" customWidth="1"/>
    <col min="12045" max="12045" width="10.7109375" style="21" customWidth="1"/>
    <col min="12046" max="12046" width="2.140625" style="21" customWidth="1"/>
    <col min="12047" max="12047" width="11.42578125" style="21"/>
    <col min="12048" max="12048" width="15.28515625" style="21" bestFit="1" customWidth="1"/>
    <col min="12049" max="12288" width="11.42578125" style="21"/>
    <col min="12289" max="12289" width="3.42578125" style="21" customWidth="1"/>
    <col min="12290" max="12290" width="9.28515625" style="21" customWidth="1"/>
    <col min="12291" max="12291" width="18.140625" style="21" bestFit="1" customWidth="1"/>
    <col min="12292" max="12292" width="17.42578125" style="21" customWidth="1"/>
    <col min="12293" max="12293" width="13.28515625" style="21" customWidth="1"/>
    <col min="12294" max="12294" width="13.7109375" style="21" customWidth="1"/>
    <col min="12295" max="12295" width="13.140625" style="21" customWidth="1"/>
    <col min="12296" max="12296" width="12.85546875" style="21" customWidth="1"/>
    <col min="12297" max="12297" width="7.28515625" style="21" customWidth="1"/>
    <col min="12298" max="12298" width="33.5703125" style="21" customWidth="1"/>
    <col min="12299" max="12299" width="14.7109375" style="21" bestFit="1" customWidth="1"/>
    <col min="12300" max="12300" width="11.140625" style="21" bestFit="1" customWidth="1"/>
    <col min="12301" max="12301" width="10.7109375" style="21" customWidth="1"/>
    <col min="12302" max="12302" width="2.140625" style="21" customWidth="1"/>
    <col min="12303" max="12303" width="11.42578125" style="21"/>
    <col min="12304" max="12304" width="15.28515625" style="21" bestFit="1" customWidth="1"/>
    <col min="12305" max="12544" width="11.42578125" style="21"/>
    <col min="12545" max="12545" width="3.42578125" style="21" customWidth="1"/>
    <col min="12546" max="12546" width="9.28515625" style="21" customWidth="1"/>
    <col min="12547" max="12547" width="18.140625" style="21" bestFit="1" customWidth="1"/>
    <col min="12548" max="12548" width="17.42578125" style="21" customWidth="1"/>
    <col min="12549" max="12549" width="13.28515625" style="21" customWidth="1"/>
    <col min="12550" max="12550" width="13.7109375" style="21" customWidth="1"/>
    <col min="12551" max="12551" width="13.140625" style="21" customWidth="1"/>
    <col min="12552" max="12552" width="12.85546875" style="21" customWidth="1"/>
    <col min="12553" max="12553" width="7.28515625" style="21" customWidth="1"/>
    <col min="12554" max="12554" width="33.5703125" style="21" customWidth="1"/>
    <col min="12555" max="12555" width="14.7109375" style="21" bestFit="1" customWidth="1"/>
    <col min="12556" max="12556" width="11.140625" style="21" bestFit="1" customWidth="1"/>
    <col min="12557" max="12557" width="10.7109375" style="21" customWidth="1"/>
    <col min="12558" max="12558" width="2.140625" style="21" customWidth="1"/>
    <col min="12559" max="12559" width="11.42578125" style="21"/>
    <col min="12560" max="12560" width="15.28515625" style="21" bestFit="1" customWidth="1"/>
    <col min="12561" max="12800" width="11.42578125" style="21"/>
    <col min="12801" max="12801" width="3.42578125" style="21" customWidth="1"/>
    <col min="12802" max="12802" width="9.28515625" style="21" customWidth="1"/>
    <col min="12803" max="12803" width="18.140625" style="21" bestFit="1" customWidth="1"/>
    <col min="12804" max="12804" width="17.42578125" style="21" customWidth="1"/>
    <col min="12805" max="12805" width="13.28515625" style="21" customWidth="1"/>
    <col min="12806" max="12806" width="13.7109375" style="21" customWidth="1"/>
    <col min="12807" max="12807" width="13.140625" style="21" customWidth="1"/>
    <col min="12808" max="12808" width="12.85546875" style="21" customWidth="1"/>
    <col min="12809" max="12809" width="7.28515625" style="21" customWidth="1"/>
    <col min="12810" max="12810" width="33.5703125" style="21" customWidth="1"/>
    <col min="12811" max="12811" width="14.7109375" style="21" bestFit="1" customWidth="1"/>
    <col min="12812" max="12812" width="11.140625" style="21" bestFit="1" customWidth="1"/>
    <col min="12813" max="12813" width="10.7109375" style="21" customWidth="1"/>
    <col min="12814" max="12814" width="2.140625" style="21" customWidth="1"/>
    <col min="12815" max="12815" width="11.42578125" style="21"/>
    <col min="12816" max="12816" width="15.28515625" style="21" bestFit="1" customWidth="1"/>
    <col min="12817" max="13056" width="11.42578125" style="21"/>
    <col min="13057" max="13057" width="3.42578125" style="21" customWidth="1"/>
    <col min="13058" max="13058" width="9.28515625" style="21" customWidth="1"/>
    <col min="13059" max="13059" width="18.140625" style="21" bestFit="1" customWidth="1"/>
    <col min="13060" max="13060" width="17.42578125" style="21" customWidth="1"/>
    <col min="13061" max="13061" width="13.28515625" style="21" customWidth="1"/>
    <col min="13062" max="13062" width="13.7109375" style="21" customWidth="1"/>
    <col min="13063" max="13063" width="13.140625" style="21" customWidth="1"/>
    <col min="13064" max="13064" width="12.85546875" style="21" customWidth="1"/>
    <col min="13065" max="13065" width="7.28515625" style="21" customWidth="1"/>
    <col min="13066" max="13066" width="33.5703125" style="21" customWidth="1"/>
    <col min="13067" max="13067" width="14.7109375" style="21" bestFit="1" customWidth="1"/>
    <col min="13068" max="13068" width="11.140625" style="21" bestFit="1" customWidth="1"/>
    <col min="13069" max="13069" width="10.7109375" style="21" customWidth="1"/>
    <col min="13070" max="13070" width="2.140625" style="21" customWidth="1"/>
    <col min="13071" max="13071" width="11.42578125" style="21"/>
    <col min="13072" max="13072" width="15.28515625" style="21" bestFit="1" customWidth="1"/>
    <col min="13073" max="13312" width="11.42578125" style="21"/>
    <col min="13313" max="13313" width="3.42578125" style="21" customWidth="1"/>
    <col min="13314" max="13314" width="9.28515625" style="21" customWidth="1"/>
    <col min="13315" max="13315" width="18.140625" style="21" bestFit="1" customWidth="1"/>
    <col min="13316" max="13316" width="17.42578125" style="21" customWidth="1"/>
    <col min="13317" max="13317" width="13.28515625" style="21" customWidth="1"/>
    <col min="13318" max="13318" width="13.7109375" style="21" customWidth="1"/>
    <col min="13319" max="13319" width="13.140625" style="21" customWidth="1"/>
    <col min="13320" max="13320" width="12.85546875" style="21" customWidth="1"/>
    <col min="13321" max="13321" width="7.28515625" style="21" customWidth="1"/>
    <col min="13322" max="13322" width="33.5703125" style="21" customWidth="1"/>
    <col min="13323" max="13323" width="14.7109375" style="21" bestFit="1" customWidth="1"/>
    <col min="13324" max="13324" width="11.140625" style="21" bestFit="1" customWidth="1"/>
    <col min="13325" max="13325" width="10.7109375" style="21" customWidth="1"/>
    <col min="13326" max="13326" width="2.140625" style="21" customWidth="1"/>
    <col min="13327" max="13327" width="11.42578125" style="21"/>
    <col min="13328" max="13328" width="15.28515625" style="21" bestFit="1" customWidth="1"/>
    <col min="13329" max="13568" width="11.42578125" style="21"/>
    <col min="13569" max="13569" width="3.42578125" style="21" customWidth="1"/>
    <col min="13570" max="13570" width="9.28515625" style="21" customWidth="1"/>
    <col min="13571" max="13571" width="18.140625" style="21" bestFit="1" customWidth="1"/>
    <col min="13572" max="13572" width="17.42578125" style="21" customWidth="1"/>
    <col min="13573" max="13573" width="13.28515625" style="21" customWidth="1"/>
    <col min="13574" max="13574" width="13.7109375" style="21" customWidth="1"/>
    <col min="13575" max="13575" width="13.140625" style="21" customWidth="1"/>
    <col min="13576" max="13576" width="12.85546875" style="21" customWidth="1"/>
    <col min="13577" max="13577" width="7.28515625" style="21" customWidth="1"/>
    <col min="13578" max="13578" width="33.5703125" style="21" customWidth="1"/>
    <col min="13579" max="13579" width="14.7109375" style="21" bestFit="1" customWidth="1"/>
    <col min="13580" max="13580" width="11.140625" style="21" bestFit="1" customWidth="1"/>
    <col min="13581" max="13581" width="10.7109375" style="21" customWidth="1"/>
    <col min="13582" max="13582" width="2.140625" style="21" customWidth="1"/>
    <col min="13583" max="13583" width="11.42578125" style="21"/>
    <col min="13584" max="13584" width="15.28515625" style="21" bestFit="1" customWidth="1"/>
    <col min="13585" max="13824" width="11.42578125" style="21"/>
    <col min="13825" max="13825" width="3.42578125" style="21" customWidth="1"/>
    <col min="13826" max="13826" width="9.28515625" style="21" customWidth="1"/>
    <col min="13827" max="13827" width="18.140625" style="21" bestFit="1" customWidth="1"/>
    <col min="13828" max="13828" width="17.42578125" style="21" customWidth="1"/>
    <col min="13829" max="13829" width="13.28515625" style="21" customWidth="1"/>
    <col min="13830" max="13830" width="13.7109375" style="21" customWidth="1"/>
    <col min="13831" max="13831" width="13.140625" style="21" customWidth="1"/>
    <col min="13832" max="13832" width="12.85546875" style="21" customWidth="1"/>
    <col min="13833" max="13833" width="7.28515625" style="21" customWidth="1"/>
    <col min="13834" max="13834" width="33.5703125" style="21" customWidth="1"/>
    <col min="13835" max="13835" width="14.7109375" style="21" bestFit="1" customWidth="1"/>
    <col min="13836" max="13836" width="11.140625" style="21" bestFit="1" customWidth="1"/>
    <col min="13837" max="13837" width="10.7109375" style="21" customWidth="1"/>
    <col min="13838" max="13838" width="2.140625" style="21" customWidth="1"/>
    <col min="13839" max="13839" width="11.42578125" style="21"/>
    <col min="13840" max="13840" width="15.28515625" style="21" bestFit="1" customWidth="1"/>
    <col min="13841" max="14080" width="11.42578125" style="21"/>
    <col min="14081" max="14081" width="3.42578125" style="21" customWidth="1"/>
    <col min="14082" max="14082" width="9.28515625" style="21" customWidth="1"/>
    <col min="14083" max="14083" width="18.140625" style="21" bestFit="1" customWidth="1"/>
    <col min="14084" max="14084" width="17.42578125" style="21" customWidth="1"/>
    <col min="14085" max="14085" width="13.28515625" style="21" customWidth="1"/>
    <col min="14086" max="14086" width="13.7109375" style="21" customWidth="1"/>
    <col min="14087" max="14087" width="13.140625" style="21" customWidth="1"/>
    <col min="14088" max="14088" width="12.85546875" style="21" customWidth="1"/>
    <col min="14089" max="14089" width="7.28515625" style="21" customWidth="1"/>
    <col min="14090" max="14090" width="33.5703125" style="21" customWidth="1"/>
    <col min="14091" max="14091" width="14.7109375" style="21" bestFit="1" customWidth="1"/>
    <col min="14092" max="14092" width="11.140625" style="21" bestFit="1" customWidth="1"/>
    <col min="14093" max="14093" width="10.7109375" style="21" customWidth="1"/>
    <col min="14094" max="14094" width="2.140625" style="21" customWidth="1"/>
    <col min="14095" max="14095" width="11.42578125" style="21"/>
    <col min="14096" max="14096" width="15.28515625" style="21" bestFit="1" customWidth="1"/>
    <col min="14097" max="14336" width="11.42578125" style="21"/>
    <col min="14337" max="14337" width="3.42578125" style="21" customWidth="1"/>
    <col min="14338" max="14338" width="9.28515625" style="21" customWidth="1"/>
    <col min="14339" max="14339" width="18.140625" style="21" bestFit="1" customWidth="1"/>
    <col min="14340" max="14340" width="17.42578125" style="21" customWidth="1"/>
    <col min="14341" max="14341" width="13.28515625" style="21" customWidth="1"/>
    <col min="14342" max="14342" width="13.7109375" style="21" customWidth="1"/>
    <col min="14343" max="14343" width="13.140625" style="21" customWidth="1"/>
    <col min="14344" max="14344" width="12.85546875" style="21" customWidth="1"/>
    <col min="14345" max="14345" width="7.28515625" style="21" customWidth="1"/>
    <col min="14346" max="14346" width="33.5703125" style="21" customWidth="1"/>
    <col min="14347" max="14347" width="14.7109375" style="21" bestFit="1" customWidth="1"/>
    <col min="14348" max="14348" width="11.140625" style="21" bestFit="1" customWidth="1"/>
    <col min="14349" max="14349" width="10.7109375" style="21" customWidth="1"/>
    <col min="14350" max="14350" width="2.140625" style="21" customWidth="1"/>
    <col min="14351" max="14351" width="11.42578125" style="21"/>
    <col min="14352" max="14352" width="15.28515625" style="21" bestFit="1" customWidth="1"/>
    <col min="14353" max="14592" width="11.42578125" style="21"/>
    <col min="14593" max="14593" width="3.42578125" style="21" customWidth="1"/>
    <col min="14594" max="14594" width="9.28515625" style="21" customWidth="1"/>
    <col min="14595" max="14595" width="18.140625" style="21" bestFit="1" customWidth="1"/>
    <col min="14596" max="14596" width="17.42578125" style="21" customWidth="1"/>
    <col min="14597" max="14597" width="13.28515625" style="21" customWidth="1"/>
    <col min="14598" max="14598" width="13.7109375" style="21" customWidth="1"/>
    <col min="14599" max="14599" width="13.140625" style="21" customWidth="1"/>
    <col min="14600" max="14600" width="12.85546875" style="21" customWidth="1"/>
    <col min="14601" max="14601" width="7.28515625" style="21" customWidth="1"/>
    <col min="14602" max="14602" width="33.5703125" style="21" customWidth="1"/>
    <col min="14603" max="14603" width="14.7109375" style="21" bestFit="1" customWidth="1"/>
    <col min="14604" max="14604" width="11.140625" style="21" bestFit="1" customWidth="1"/>
    <col min="14605" max="14605" width="10.7109375" style="21" customWidth="1"/>
    <col min="14606" max="14606" width="2.140625" style="21" customWidth="1"/>
    <col min="14607" max="14607" width="11.42578125" style="21"/>
    <col min="14608" max="14608" width="15.28515625" style="21" bestFit="1" customWidth="1"/>
    <col min="14609" max="14848" width="11.42578125" style="21"/>
    <col min="14849" max="14849" width="3.42578125" style="21" customWidth="1"/>
    <col min="14850" max="14850" width="9.28515625" style="21" customWidth="1"/>
    <col min="14851" max="14851" width="18.140625" style="21" bestFit="1" customWidth="1"/>
    <col min="14852" max="14852" width="17.42578125" style="21" customWidth="1"/>
    <col min="14853" max="14853" width="13.28515625" style="21" customWidth="1"/>
    <col min="14854" max="14854" width="13.7109375" style="21" customWidth="1"/>
    <col min="14855" max="14855" width="13.140625" style="21" customWidth="1"/>
    <col min="14856" max="14856" width="12.85546875" style="21" customWidth="1"/>
    <col min="14857" max="14857" width="7.28515625" style="21" customWidth="1"/>
    <col min="14858" max="14858" width="33.5703125" style="21" customWidth="1"/>
    <col min="14859" max="14859" width="14.7109375" style="21" bestFit="1" customWidth="1"/>
    <col min="14860" max="14860" width="11.140625" style="21" bestFit="1" customWidth="1"/>
    <col min="14861" max="14861" width="10.7109375" style="21" customWidth="1"/>
    <col min="14862" max="14862" width="2.140625" style="21" customWidth="1"/>
    <col min="14863" max="14863" width="11.42578125" style="21"/>
    <col min="14864" max="14864" width="15.28515625" style="21" bestFit="1" customWidth="1"/>
    <col min="14865" max="15104" width="11.42578125" style="21"/>
    <col min="15105" max="15105" width="3.42578125" style="21" customWidth="1"/>
    <col min="15106" max="15106" width="9.28515625" style="21" customWidth="1"/>
    <col min="15107" max="15107" width="18.140625" style="21" bestFit="1" customWidth="1"/>
    <col min="15108" max="15108" width="17.42578125" style="21" customWidth="1"/>
    <col min="15109" max="15109" width="13.28515625" style="21" customWidth="1"/>
    <col min="15110" max="15110" width="13.7109375" style="21" customWidth="1"/>
    <col min="15111" max="15111" width="13.140625" style="21" customWidth="1"/>
    <col min="15112" max="15112" width="12.85546875" style="21" customWidth="1"/>
    <col min="15113" max="15113" width="7.28515625" style="21" customWidth="1"/>
    <col min="15114" max="15114" width="33.5703125" style="21" customWidth="1"/>
    <col min="15115" max="15115" width="14.7109375" style="21" bestFit="1" customWidth="1"/>
    <col min="15116" max="15116" width="11.140625" style="21" bestFit="1" customWidth="1"/>
    <col min="15117" max="15117" width="10.7109375" style="21" customWidth="1"/>
    <col min="15118" max="15118" width="2.140625" style="21" customWidth="1"/>
    <col min="15119" max="15119" width="11.42578125" style="21"/>
    <col min="15120" max="15120" width="15.28515625" style="21" bestFit="1" customWidth="1"/>
    <col min="15121" max="15360" width="11.42578125" style="21"/>
    <col min="15361" max="15361" width="3.42578125" style="21" customWidth="1"/>
    <col min="15362" max="15362" width="9.28515625" style="21" customWidth="1"/>
    <col min="15363" max="15363" width="18.140625" style="21" bestFit="1" customWidth="1"/>
    <col min="15364" max="15364" width="17.42578125" style="21" customWidth="1"/>
    <col min="15365" max="15365" width="13.28515625" style="21" customWidth="1"/>
    <col min="15366" max="15366" width="13.7109375" style="21" customWidth="1"/>
    <col min="15367" max="15367" width="13.140625" style="21" customWidth="1"/>
    <col min="15368" max="15368" width="12.85546875" style="21" customWidth="1"/>
    <col min="15369" max="15369" width="7.28515625" style="21" customWidth="1"/>
    <col min="15370" max="15370" width="33.5703125" style="21" customWidth="1"/>
    <col min="15371" max="15371" width="14.7109375" style="21" bestFit="1" customWidth="1"/>
    <col min="15372" max="15372" width="11.140625" style="21" bestFit="1" customWidth="1"/>
    <col min="15373" max="15373" width="10.7109375" style="21" customWidth="1"/>
    <col min="15374" max="15374" width="2.140625" style="21" customWidth="1"/>
    <col min="15375" max="15375" width="11.42578125" style="21"/>
    <col min="15376" max="15376" width="15.28515625" style="21" bestFit="1" customWidth="1"/>
    <col min="15377" max="15616" width="11.42578125" style="21"/>
    <col min="15617" max="15617" width="3.42578125" style="21" customWidth="1"/>
    <col min="15618" max="15618" width="9.28515625" style="21" customWidth="1"/>
    <col min="15619" max="15619" width="18.140625" style="21" bestFit="1" customWidth="1"/>
    <col min="15620" max="15620" width="17.42578125" style="21" customWidth="1"/>
    <col min="15621" max="15621" width="13.28515625" style="21" customWidth="1"/>
    <col min="15622" max="15622" width="13.7109375" style="21" customWidth="1"/>
    <col min="15623" max="15623" width="13.140625" style="21" customWidth="1"/>
    <col min="15624" max="15624" width="12.85546875" style="21" customWidth="1"/>
    <col min="15625" max="15625" width="7.28515625" style="21" customWidth="1"/>
    <col min="15626" max="15626" width="33.5703125" style="21" customWidth="1"/>
    <col min="15627" max="15627" width="14.7109375" style="21" bestFit="1" customWidth="1"/>
    <col min="15628" max="15628" width="11.140625" style="21" bestFit="1" customWidth="1"/>
    <col min="15629" max="15629" width="10.7109375" style="21" customWidth="1"/>
    <col min="15630" max="15630" width="2.140625" style="21" customWidth="1"/>
    <col min="15631" max="15631" width="11.42578125" style="21"/>
    <col min="15632" max="15632" width="15.28515625" style="21" bestFit="1" customWidth="1"/>
    <col min="15633" max="15872" width="11.42578125" style="21"/>
    <col min="15873" max="15873" width="3.42578125" style="21" customWidth="1"/>
    <col min="15874" max="15874" width="9.28515625" style="21" customWidth="1"/>
    <col min="15875" max="15875" width="18.140625" style="21" bestFit="1" customWidth="1"/>
    <col min="15876" max="15876" width="17.42578125" style="21" customWidth="1"/>
    <col min="15877" max="15877" width="13.28515625" style="21" customWidth="1"/>
    <col min="15878" max="15878" width="13.7109375" style="21" customWidth="1"/>
    <col min="15879" max="15879" width="13.140625" style="21" customWidth="1"/>
    <col min="15880" max="15880" width="12.85546875" style="21" customWidth="1"/>
    <col min="15881" max="15881" width="7.28515625" style="21" customWidth="1"/>
    <col min="15882" max="15882" width="33.5703125" style="21" customWidth="1"/>
    <col min="15883" max="15883" width="14.7109375" style="21" bestFit="1" customWidth="1"/>
    <col min="15884" max="15884" width="11.140625" style="21" bestFit="1" customWidth="1"/>
    <col min="15885" max="15885" width="10.7109375" style="21" customWidth="1"/>
    <col min="15886" max="15886" width="2.140625" style="21" customWidth="1"/>
    <col min="15887" max="15887" width="11.42578125" style="21"/>
    <col min="15888" max="15888" width="15.28515625" style="21" bestFit="1" customWidth="1"/>
    <col min="15889" max="16128" width="11.42578125" style="21"/>
    <col min="16129" max="16129" width="3.42578125" style="21" customWidth="1"/>
    <col min="16130" max="16130" width="9.28515625" style="21" customWidth="1"/>
    <col min="16131" max="16131" width="18.140625" style="21" bestFit="1" customWidth="1"/>
    <col min="16132" max="16132" width="17.42578125" style="21" customWidth="1"/>
    <col min="16133" max="16133" width="13.28515625" style="21" customWidth="1"/>
    <col min="16134" max="16134" width="13.7109375" style="21" customWidth="1"/>
    <col min="16135" max="16135" width="13.140625" style="21" customWidth="1"/>
    <col min="16136" max="16136" width="12.85546875" style="21" customWidth="1"/>
    <col min="16137" max="16137" width="7.28515625" style="21" customWidth="1"/>
    <col min="16138" max="16138" width="33.5703125" style="21" customWidth="1"/>
    <col min="16139" max="16139" width="14.7109375" style="21" bestFit="1" customWidth="1"/>
    <col min="16140" max="16140" width="11.140625" style="21" bestFit="1" customWidth="1"/>
    <col min="16141" max="16141" width="10.7109375" style="21" customWidth="1"/>
    <col min="16142" max="16142" width="2.140625" style="21" customWidth="1"/>
    <col min="16143" max="16143" width="11.42578125" style="21"/>
    <col min="16144" max="16144" width="15.28515625" style="21" bestFit="1" customWidth="1"/>
    <col min="16145" max="16384" width="11.42578125" style="21"/>
  </cols>
  <sheetData>
    <row r="1" spans="2:19" ht="15" customHeight="1" x14ac:dyDescent="0.25">
      <c r="H1" s="1"/>
      <c r="J1" s="22"/>
      <c r="L1" s="2"/>
    </row>
    <row r="2" spans="2:19" ht="15" customHeight="1" x14ac:dyDescent="0.25"/>
    <row r="3" spans="2:19" ht="15" customHeight="1" x14ac:dyDescent="0.25"/>
    <row r="4" spans="2:19" ht="15" customHeight="1" x14ac:dyDescent="0.25"/>
    <row r="5" spans="2:19" ht="15" customHeight="1" x14ac:dyDescent="0.25"/>
    <row r="6" spans="2:19" ht="15" customHeight="1" x14ac:dyDescent="0.25">
      <c r="F6" s="23"/>
      <c r="G6" s="23"/>
      <c r="H6" s="23"/>
      <c r="I6" s="23"/>
      <c r="J6" s="23"/>
      <c r="K6" s="23"/>
      <c r="L6" s="23"/>
      <c r="M6" s="23"/>
      <c r="N6" s="23"/>
    </row>
    <row r="7" spans="2:19" ht="15" customHeight="1" x14ac:dyDescent="0.25">
      <c r="F7" s="23"/>
      <c r="G7" s="23"/>
      <c r="H7" s="23"/>
      <c r="I7" s="23"/>
      <c r="J7" s="23"/>
      <c r="K7" s="23"/>
      <c r="L7" s="23"/>
      <c r="M7" s="23"/>
      <c r="N7" s="23"/>
      <c r="O7" s="150"/>
      <c r="P7" s="150"/>
      <c r="Q7" s="150"/>
      <c r="R7" s="150"/>
      <c r="S7" s="150"/>
    </row>
    <row r="8" spans="2:19" ht="31.5" customHeight="1" x14ac:dyDescent="0.25">
      <c r="F8" s="23"/>
      <c r="G8" s="23"/>
      <c r="H8" s="23"/>
      <c r="I8" s="23"/>
      <c r="J8" s="23"/>
      <c r="K8" s="23"/>
      <c r="L8" s="23"/>
      <c r="M8" s="23"/>
      <c r="N8" s="23"/>
      <c r="O8" s="150"/>
      <c r="P8" s="150"/>
      <c r="Q8" s="150"/>
      <c r="R8" s="150"/>
      <c r="S8" s="150"/>
    </row>
    <row r="9" spans="2:19" ht="19.5" customHeight="1" x14ac:dyDescent="0.25">
      <c r="F9" s="23"/>
      <c r="G9" s="23"/>
      <c r="H9" s="23"/>
      <c r="I9" s="23"/>
      <c r="J9" s="23"/>
      <c r="K9" s="23"/>
      <c r="L9" s="23"/>
      <c r="M9" s="23"/>
      <c r="N9" s="23"/>
      <c r="O9" s="26"/>
      <c r="P9" s="26"/>
      <c r="Q9" s="26"/>
      <c r="R9" s="26"/>
      <c r="S9" s="26"/>
    </row>
    <row r="10" spans="2:19" ht="18" customHeight="1" x14ac:dyDescent="0.25">
      <c r="B10" s="154" t="s">
        <v>41</v>
      </c>
      <c r="C10" s="155"/>
      <c r="D10" s="87">
        <v>100000</v>
      </c>
      <c r="E10" s="24"/>
      <c r="F10" s="25"/>
      <c r="G10" s="25"/>
      <c r="H10" s="25"/>
      <c r="I10" s="25"/>
      <c r="J10" s="25"/>
      <c r="K10" s="25"/>
      <c r="L10" s="25"/>
      <c r="M10" s="25"/>
      <c r="O10" s="26"/>
      <c r="P10" s="26"/>
      <c r="Q10" s="26"/>
      <c r="R10" s="26"/>
      <c r="S10" s="26"/>
    </row>
    <row r="11" spans="2:19" ht="15" customHeight="1" x14ac:dyDescent="0.25">
      <c r="B11" s="27" t="s">
        <v>0</v>
      </c>
      <c r="C11" s="28"/>
      <c r="D11" s="3">
        <f>+Resumen!G20</f>
        <v>0.3175</v>
      </c>
      <c r="E11" s="24"/>
      <c r="G11" s="29"/>
      <c r="H11" s="30"/>
      <c r="K11" s="4"/>
      <c r="L11" s="5"/>
    </row>
    <row r="12" spans="2:19" ht="15" customHeight="1" x14ac:dyDescent="0.25">
      <c r="B12" s="31" t="s">
        <v>1</v>
      </c>
      <c r="C12" s="28"/>
      <c r="D12" s="143">
        <f>+Resumen!G16</f>
        <v>5.5E-2</v>
      </c>
      <c r="E12" s="24"/>
      <c r="F12" s="32" t="s">
        <v>2</v>
      </c>
      <c r="G12" s="33"/>
      <c r="H12" s="6">
        <f>M26</f>
        <v>0.42784604430198681</v>
      </c>
      <c r="L12" s="5"/>
    </row>
    <row r="13" spans="2:19" ht="15" customHeight="1" x14ac:dyDescent="0.25">
      <c r="B13" s="34" t="s">
        <v>3</v>
      </c>
      <c r="C13" s="35"/>
      <c r="D13" s="3">
        <f>+D11+D12</f>
        <v>0.3725</v>
      </c>
      <c r="E13" s="36"/>
      <c r="F13" s="37" t="s">
        <v>4</v>
      </c>
      <c r="G13" s="38"/>
      <c r="H13" s="7">
        <f>+((1+H12)^(90/365)-1)/90*365</f>
        <v>0.3722747656120538</v>
      </c>
      <c r="I13" s="30"/>
      <c r="L13" s="8"/>
      <c r="M13" s="9"/>
    </row>
    <row r="14" spans="2:19" ht="15" customHeight="1" x14ac:dyDescent="0.25">
      <c r="B14" s="34" t="s">
        <v>5</v>
      </c>
      <c r="C14" s="35"/>
      <c r="D14" s="39" t="s">
        <v>6</v>
      </c>
      <c r="E14" s="24"/>
      <c r="F14" s="40" t="s">
        <v>7</v>
      </c>
      <c r="G14" s="24"/>
      <c r="H14" s="41">
        <f>+M25</f>
        <v>0.87928616000536908</v>
      </c>
      <c r="I14" s="42"/>
      <c r="J14" s="10"/>
      <c r="L14" s="43"/>
      <c r="M14" s="44"/>
      <c r="N14" s="45"/>
    </row>
    <row r="15" spans="2:19" ht="15" customHeight="1" x14ac:dyDescent="0.25">
      <c r="B15" s="34" t="s">
        <v>8</v>
      </c>
      <c r="C15" s="35"/>
      <c r="D15" s="39">
        <v>365</v>
      </c>
      <c r="E15" s="46"/>
      <c r="F15" s="40" t="s">
        <v>9</v>
      </c>
      <c r="G15" s="24"/>
      <c r="H15" s="41">
        <f>+H14*12</f>
        <v>10.551433920064429</v>
      </c>
      <c r="J15" s="44"/>
      <c r="M15" s="44"/>
      <c r="N15" s="45"/>
      <c r="P15" s="11"/>
    </row>
    <row r="16" spans="2:19" ht="15" customHeight="1" x14ac:dyDescent="0.25">
      <c r="B16" s="47" t="s">
        <v>10</v>
      </c>
      <c r="C16" s="48"/>
      <c r="D16" s="49">
        <f>+Resumen!G12</f>
        <v>45994</v>
      </c>
      <c r="E16" s="46"/>
      <c r="F16" s="50" t="s">
        <v>11</v>
      </c>
      <c r="G16" s="51"/>
      <c r="H16" s="52">
        <f>H15/(1+H12)</f>
        <v>7.3897560329920422</v>
      </c>
      <c r="I16" s="12"/>
      <c r="K16" s="53"/>
      <c r="L16" s="44"/>
      <c r="M16" s="44"/>
    </row>
    <row r="17" spans="1:18" ht="15" customHeight="1" x14ac:dyDescent="0.25">
      <c r="B17" s="24"/>
      <c r="C17" s="24"/>
      <c r="D17" s="54"/>
      <c r="E17" s="24"/>
      <c r="F17" s="38"/>
      <c r="G17" s="38"/>
      <c r="H17" s="38"/>
      <c r="I17" s="38"/>
      <c r="J17" s="38"/>
      <c r="K17" s="38"/>
      <c r="L17" s="38"/>
      <c r="M17" s="38"/>
    </row>
    <row r="18" spans="1:18" ht="19.5" customHeight="1" x14ac:dyDescent="0.25">
      <c r="B18" s="151" t="str">
        <f>+B10</f>
        <v>VN a Suscribir Letras Rio Negro 2025 Serie I</v>
      </c>
      <c r="C18" s="152"/>
      <c r="D18" s="152"/>
      <c r="E18" s="152"/>
      <c r="F18" s="152"/>
      <c r="G18" s="152"/>
      <c r="H18" s="153"/>
      <c r="J18" s="151" t="s">
        <v>12</v>
      </c>
      <c r="K18" s="152"/>
      <c r="L18" s="152"/>
      <c r="M18" s="152"/>
    </row>
    <row r="19" spans="1:18" ht="30.75" customHeight="1" x14ac:dyDescent="0.25">
      <c r="B19" s="55" t="s">
        <v>13</v>
      </c>
      <c r="C19" s="56" t="s">
        <v>14</v>
      </c>
      <c r="D19" s="57" t="s">
        <v>15</v>
      </c>
      <c r="E19" s="57" t="s">
        <v>16</v>
      </c>
      <c r="F19" s="56" t="s">
        <v>17</v>
      </c>
      <c r="G19" s="57" t="s">
        <v>18</v>
      </c>
      <c r="H19" s="13" t="s">
        <v>19</v>
      </c>
      <c r="I19" s="58"/>
      <c r="J19" s="59">
        <f>+D16</f>
        <v>45994</v>
      </c>
      <c r="K19" s="91">
        <f>-D10</f>
        <v>-100000</v>
      </c>
      <c r="L19" s="60" t="s">
        <v>20</v>
      </c>
      <c r="M19" s="61" t="s">
        <v>21</v>
      </c>
    </row>
    <row r="20" spans="1:18" ht="18" customHeight="1" x14ac:dyDescent="0.25">
      <c r="A20" s="105">
        <f>3*B20</f>
        <v>3</v>
      </c>
      <c r="B20" s="62">
        <v>1</v>
      </c>
      <c r="C20" s="63">
        <f>+EDATE(D16,$A$20)</f>
        <v>46084</v>
      </c>
      <c r="D20" s="64">
        <f>+H20*$D$10</f>
        <v>0</v>
      </c>
      <c r="E20" s="64">
        <f>+D10*$D$13/$D$15*(C20-D16)</f>
        <v>9184.9315068493142</v>
      </c>
      <c r="F20" s="64">
        <f>+E20+D20</f>
        <v>9184.9315068493142</v>
      </c>
      <c r="G20" s="64">
        <f>+D10-D20</f>
        <v>100000</v>
      </c>
      <c r="H20" s="14">
        <v>0</v>
      </c>
      <c r="I20" s="15"/>
      <c r="J20" s="65">
        <f>+WORKDAY(C20-1,1,' Feriados'!$A$2:$A$74)</f>
        <v>46084</v>
      </c>
      <c r="K20" s="66">
        <f>+F20</f>
        <v>9184.9315068493142</v>
      </c>
      <c r="L20" s="88">
        <f>+K20/((1+$H$12)^((J20-$J$19)/$D$15))</f>
        <v>8412.6981609758823</v>
      </c>
      <c r="M20" s="67">
        <f>+L20*((J20-$J$19)/D$15)</f>
        <v>2074.3639301036419</v>
      </c>
      <c r="O20" s="68"/>
      <c r="P20" s="68"/>
      <c r="Q20" s="68"/>
    </row>
    <row r="21" spans="1:18" ht="18" customHeight="1" x14ac:dyDescent="0.25">
      <c r="A21" s="105">
        <f>3*B21</f>
        <v>6</v>
      </c>
      <c r="B21" s="69">
        <f>+B20+1</f>
        <v>2</v>
      </c>
      <c r="C21" s="135">
        <f>+EDATE($D$16,A21)</f>
        <v>46176</v>
      </c>
      <c r="D21" s="70">
        <f>+H21*$D$10</f>
        <v>0</v>
      </c>
      <c r="E21" s="70">
        <f>+G20*$D$13/$D$15*(C21-C20)</f>
        <v>9389.0410958904104</v>
      </c>
      <c r="F21" s="70">
        <f t="shared" ref="F21:F23" si="0">+E21+D21</f>
        <v>9389.0410958904104</v>
      </c>
      <c r="G21" s="70">
        <f>+G20-D21</f>
        <v>100000</v>
      </c>
      <c r="H21" s="16">
        <v>0</v>
      </c>
      <c r="I21" s="15"/>
      <c r="J21" s="65">
        <f>+WORKDAY(C21-1,1,' Feriados'!$A$2:$A$74)</f>
        <v>46176</v>
      </c>
      <c r="K21" s="66">
        <f t="shared" ref="K21:K23" si="1">+F21</f>
        <v>9389.0410958904104</v>
      </c>
      <c r="L21" s="89">
        <f t="shared" ref="L21:L23" si="2">+K21/((1+$H$12)^((J21-$J$19)/$D$15))</f>
        <v>7861.2650816940331</v>
      </c>
      <c r="M21" s="67">
        <f>+L21*((J21-$J$19)/D$15)</f>
        <v>3919.8636845707233</v>
      </c>
      <c r="O21" s="68"/>
      <c r="P21" s="68"/>
      <c r="Q21" s="68"/>
    </row>
    <row r="22" spans="1:18" ht="18" customHeight="1" x14ac:dyDescent="0.25">
      <c r="A22" s="105">
        <f>3*B22</f>
        <v>9</v>
      </c>
      <c r="B22" s="69">
        <f>+B21+1</f>
        <v>3</v>
      </c>
      <c r="C22" s="135">
        <f>+EDATE($D$16,A22)</f>
        <v>46268</v>
      </c>
      <c r="D22" s="70">
        <f>+H22*$D$10</f>
        <v>0</v>
      </c>
      <c r="E22" s="70">
        <f>+G21*$D$13/$D$15*(C22-C21)</f>
        <v>9389.0410958904104</v>
      </c>
      <c r="F22" s="70">
        <f t="shared" si="0"/>
        <v>9389.0410958904104</v>
      </c>
      <c r="G22" s="70">
        <f>+G21-D22</f>
        <v>100000</v>
      </c>
      <c r="H22" s="16">
        <v>0</v>
      </c>
      <c r="I22" s="15"/>
      <c r="J22" s="65">
        <f>+WORKDAY(C22-1,1,' Feriados'!$A$2:$A$74)</f>
        <v>46268</v>
      </c>
      <c r="K22" s="66">
        <f t="shared" si="1"/>
        <v>9389.0410958904104</v>
      </c>
      <c r="L22" s="89">
        <f t="shared" si="2"/>
        <v>7186.2820206460601</v>
      </c>
      <c r="M22" s="67">
        <f>+L22*((J22-$J$19)/D$15)</f>
        <v>5394.6336264575903</v>
      </c>
      <c r="O22" s="68"/>
      <c r="P22" s="68"/>
      <c r="Q22" s="68"/>
    </row>
    <row r="23" spans="1:18" ht="18" customHeight="1" x14ac:dyDescent="0.25">
      <c r="A23" s="105">
        <f>3*B23</f>
        <v>12</v>
      </c>
      <c r="B23" s="71">
        <f>+B22+1</f>
        <v>4</v>
      </c>
      <c r="C23" s="135">
        <f>+EDATE($D$16,A23)</f>
        <v>46359</v>
      </c>
      <c r="D23" s="72">
        <f>+H23*$D$10</f>
        <v>100000</v>
      </c>
      <c r="E23" s="70">
        <f>+G22*$D$13/$D$15*(C23-C22)</f>
        <v>9286.9863013698632</v>
      </c>
      <c r="F23" s="72">
        <f t="shared" si="0"/>
        <v>109286.98630136986</v>
      </c>
      <c r="G23" s="72">
        <f>+G21-D23</f>
        <v>0</v>
      </c>
      <c r="H23" s="17">
        <v>1</v>
      </c>
      <c r="I23" s="15"/>
      <c r="J23" s="65">
        <f>+WORKDAY(C23-1,1,' Feriados'!$A$2:$A$74)</f>
        <v>46359</v>
      </c>
      <c r="K23" s="66">
        <f t="shared" si="1"/>
        <v>109286.98630136986</v>
      </c>
      <c r="L23" s="90">
        <f t="shared" si="2"/>
        <v>76539.75492490553</v>
      </c>
      <c r="M23" s="67">
        <f>+L23*((J23-$J$19)/D$15)</f>
        <v>76539.75492490553</v>
      </c>
      <c r="O23" s="68"/>
      <c r="P23" s="68"/>
      <c r="Q23" s="68"/>
      <c r="R23" s="73"/>
    </row>
    <row r="24" spans="1:18" ht="18" customHeight="1" x14ac:dyDescent="0.25">
      <c r="B24" s="74"/>
      <c r="C24" s="74"/>
      <c r="D24" s="75">
        <f>SUM(D20:D23)</f>
        <v>100000</v>
      </c>
      <c r="E24" s="75">
        <f>SUM(E20:E23)</f>
        <v>37250</v>
      </c>
      <c r="F24" s="75">
        <f>SUM(F20:F23)</f>
        <v>137250</v>
      </c>
      <c r="G24" s="76"/>
      <c r="H24" s="18">
        <f>SUM(H20:H23)</f>
        <v>1</v>
      </c>
      <c r="I24" s="77"/>
      <c r="J24" s="78"/>
      <c r="K24" s="79"/>
      <c r="L24" s="80">
        <f>SUM(L20:L23)</f>
        <v>100000.00018822151</v>
      </c>
      <c r="M24" s="81">
        <f>SUM(M20:M23)</f>
        <v>87928.616166037478</v>
      </c>
      <c r="Q24" s="68"/>
    </row>
    <row r="25" spans="1:18" ht="18" customHeight="1" x14ac:dyDescent="0.25">
      <c r="C25" s="4"/>
      <c r="D25" s="53"/>
      <c r="K25" s="82" t="s">
        <v>7</v>
      </c>
      <c r="L25" s="83"/>
      <c r="M25" s="84">
        <f>+M24/L24</f>
        <v>0.87928616000536908</v>
      </c>
      <c r="Q25" s="85"/>
    </row>
    <row r="26" spans="1:18" ht="18" customHeight="1" x14ac:dyDescent="0.25">
      <c r="B26" s="86"/>
      <c r="C26" s="4" t="s">
        <v>22</v>
      </c>
      <c r="D26" s="53"/>
      <c r="K26" s="82" t="s">
        <v>2</v>
      </c>
      <c r="L26" s="83"/>
      <c r="M26" s="19">
        <f>+XIRR(K19:K23,J19:J23)</f>
        <v>0.42784604430198681</v>
      </c>
    </row>
    <row r="27" spans="1:18" ht="15" customHeight="1" x14ac:dyDescent="0.25">
      <c r="C27" s="20"/>
      <c r="D27" s="53"/>
      <c r="E27" s="11"/>
    </row>
    <row r="28" spans="1:18" ht="15" customHeight="1" x14ac:dyDescent="0.25">
      <c r="B28" s="149" t="s">
        <v>23</v>
      </c>
      <c r="C28" s="149"/>
      <c r="D28" s="149"/>
      <c r="E28" s="149"/>
      <c r="F28" s="149"/>
      <c r="G28" s="149"/>
      <c r="H28" s="149"/>
      <c r="I28" s="149"/>
      <c r="J28" s="149"/>
      <c r="K28" s="149"/>
      <c r="L28" s="149"/>
      <c r="M28" s="149"/>
    </row>
    <row r="29" spans="1:18" x14ac:dyDescent="0.25">
      <c r="B29" s="149"/>
      <c r="C29" s="149"/>
      <c r="D29" s="149"/>
      <c r="E29" s="149"/>
      <c r="F29" s="149"/>
      <c r="G29" s="149"/>
      <c r="H29" s="149"/>
      <c r="I29" s="149"/>
      <c r="J29" s="149"/>
      <c r="K29" s="149"/>
      <c r="L29" s="149"/>
      <c r="M29" s="149"/>
    </row>
    <row r="30" spans="1:18" x14ac:dyDescent="0.25">
      <c r="B30" s="149"/>
      <c r="C30" s="149"/>
      <c r="D30" s="149"/>
      <c r="E30" s="149"/>
      <c r="F30" s="149"/>
      <c r="G30" s="149"/>
      <c r="H30" s="149"/>
      <c r="I30" s="149"/>
      <c r="J30" s="149"/>
      <c r="K30" s="149"/>
      <c r="L30" s="149"/>
      <c r="M30" s="149"/>
    </row>
    <row r="31" spans="1:18" x14ac:dyDescent="0.25">
      <c r="B31" s="149"/>
      <c r="C31" s="149"/>
      <c r="D31" s="149"/>
      <c r="E31" s="149"/>
      <c r="F31" s="149"/>
      <c r="G31" s="149"/>
      <c r="H31" s="149"/>
      <c r="I31" s="149"/>
      <c r="J31" s="149"/>
      <c r="K31" s="149"/>
      <c r="L31" s="149"/>
      <c r="M31" s="149"/>
    </row>
    <row r="32" spans="1:18" ht="15" customHeight="1" x14ac:dyDescent="0.25">
      <c r="B32" s="149" t="s">
        <v>24</v>
      </c>
      <c r="C32" s="149"/>
      <c r="D32" s="149"/>
      <c r="E32" s="149"/>
      <c r="F32" s="149"/>
      <c r="G32" s="149"/>
      <c r="H32" s="149"/>
      <c r="I32" s="149"/>
      <c r="J32" s="149"/>
      <c r="K32" s="149"/>
      <c r="L32" s="149"/>
      <c r="M32" s="149"/>
    </row>
    <row r="33" spans="2:13" x14ac:dyDescent="0.25">
      <c r="B33" s="149"/>
      <c r="C33" s="149"/>
      <c r="D33" s="149"/>
      <c r="E33" s="149"/>
      <c r="F33" s="149"/>
      <c r="G33" s="149"/>
      <c r="H33" s="149"/>
      <c r="I33" s="149"/>
      <c r="J33" s="149"/>
      <c r="K33" s="149"/>
      <c r="L33" s="149"/>
      <c r="M33" s="149"/>
    </row>
    <row r="34" spans="2:13" x14ac:dyDescent="0.25">
      <c r="B34" s="149"/>
      <c r="C34" s="149"/>
      <c r="D34" s="149"/>
      <c r="E34" s="149"/>
      <c r="F34" s="149"/>
      <c r="G34" s="149"/>
      <c r="H34" s="149"/>
      <c r="I34" s="149"/>
      <c r="J34" s="149"/>
      <c r="K34" s="149"/>
      <c r="L34" s="149"/>
      <c r="M34" s="149"/>
    </row>
    <row r="35" spans="2:13" x14ac:dyDescent="0.25">
      <c r="B35" s="149"/>
      <c r="C35" s="149"/>
      <c r="D35" s="149"/>
      <c r="E35" s="149"/>
      <c r="F35" s="149"/>
      <c r="G35" s="149"/>
      <c r="H35" s="149"/>
      <c r="I35" s="149"/>
      <c r="J35" s="149"/>
      <c r="K35" s="149"/>
      <c r="L35" s="149"/>
      <c r="M35" s="149"/>
    </row>
    <row r="36" spans="2:13" x14ac:dyDescent="0.25">
      <c r="B36" s="149"/>
      <c r="C36" s="149"/>
      <c r="D36" s="149"/>
      <c r="E36" s="149"/>
      <c r="F36" s="149"/>
      <c r="G36" s="149"/>
      <c r="H36" s="149"/>
      <c r="I36" s="149"/>
      <c r="J36" s="149"/>
      <c r="K36" s="149"/>
      <c r="L36" s="149"/>
      <c r="M36" s="149"/>
    </row>
    <row r="37" spans="2:13" x14ac:dyDescent="0.25">
      <c r="B37" s="149"/>
      <c r="C37" s="149"/>
      <c r="D37" s="149"/>
      <c r="E37" s="149"/>
      <c r="F37" s="149"/>
      <c r="G37" s="149"/>
      <c r="H37" s="149"/>
      <c r="I37" s="149"/>
      <c r="J37" s="149"/>
      <c r="K37" s="149"/>
      <c r="L37" s="149"/>
      <c r="M37" s="149"/>
    </row>
    <row r="38" spans="2:13" x14ac:dyDescent="0.25">
      <c r="D38" s="53"/>
    </row>
    <row r="39" spans="2:13" x14ac:dyDescent="0.25">
      <c r="D39" s="53"/>
    </row>
    <row r="40" spans="2:13" x14ac:dyDescent="0.25">
      <c r="D40" s="53"/>
    </row>
    <row r="41" spans="2:13" x14ac:dyDescent="0.25">
      <c r="D41" s="53"/>
    </row>
    <row r="42" spans="2:13" x14ac:dyDescent="0.25">
      <c r="D42" s="53"/>
    </row>
    <row r="43" spans="2:13" x14ac:dyDescent="0.25">
      <c r="D43" s="53"/>
    </row>
    <row r="44" spans="2:13" x14ac:dyDescent="0.25">
      <c r="D44" s="53"/>
    </row>
    <row r="45" spans="2:13" x14ac:dyDescent="0.25">
      <c r="D45" s="53"/>
    </row>
    <row r="46" spans="2:13" x14ac:dyDescent="0.25">
      <c r="D46" s="53"/>
    </row>
    <row r="47" spans="2:13" x14ac:dyDescent="0.25">
      <c r="D47" s="53"/>
    </row>
    <row r="48" spans="2:13" x14ac:dyDescent="0.25">
      <c r="D48" s="53"/>
    </row>
    <row r="49" spans="4:4" x14ac:dyDescent="0.25">
      <c r="D49" s="53"/>
    </row>
    <row r="50" spans="4:4" x14ac:dyDescent="0.25">
      <c r="D50" s="53"/>
    </row>
    <row r="51" spans="4:4" x14ac:dyDescent="0.25">
      <c r="D51" s="53"/>
    </row>
    <row r="52" spans="4:4" x14ac:dyDescent="0.25">
      <c r="D52" s="53"/>
    </row>
    <row r="53" spans="4:4" x14ac:dyDescent="0.25">
      <c r="D53" s="53"/>
    </row>
    <row r="54" spans="4:4" x14ac:dyDescent="0.25">
      <c r="D54" s="53"/>
    </row>
    <row r="55" spans="4:4" x14ac:dyDescent="0.25">
      <c r="D55" s="53"/>
    </row>
    <row r="56" spans="4:4" x14ac:dyDescent="0.25">
      <c r="D56" s="53"/>
    </row>
    <row r="57" spans="4:4" x14ac:dyDescent="0.25">
      <c r="D57" s="53"/>
    </row>
    <row r="58" spans="4:4" x14ac:dyDescent="0.25">
      <c r="D58" s="53"/>
    </row>
    <row r="59" spans="4:4" x14ac:dyDescent="0.25">
      <c r="D59" s="53"/>
    </row>
    <row r="60" spans="4:4" x14ac:dyDescent="0.25">
      <c r="D60" s="53"/>
    </row>
    <row r="61" spans="4:4" x14ac:dyDescent="0.25">
      <c r="D61" s="53"/>
    </row>
    <row r="62" spans="4:4" x14ac:dyDescent="0.25">
      <c r="D62" s="53"/>
    </row>
    <row r="63" spans="4:4" x14ac:dyDescent="0.25">
      <c r="D63" s="53"/>
    </row>
    <row r="64" spans="4:4" x14ac:dyDescent="0.25">
      <c r="D64" s="53"/>
    </row>
    <row r="65" spans="4:4" x14ac:dyDescent="0.25">
      <c r="D65" s="53"/>
    </row>
    <row r="66" spans="4:4" x14ac:dyDescent="0.25">
      <c r="D66" s="53"/>
    </row>
    <row r="67" spans="4:4" x14ac:dyDescent="0.25">
      <c r="D67" s="53"/>
    </row>
    <row r="68" spans="4:4" x14ac:dyDescent="0.25">
      <c r="D68" s="53"/>
    </row>
    <row r="69" spans="4:4" x14ac:dyDescent="0.25">
      <c r="D69" s="53"/>
    </row>
    <row r="70" spans="4:4" x14ac:dyDescent="0.25">
      <c r="D70" s="53"/>
    </row>
    <row r="71" spans="4:4" x14ac:dyDescent="0.25">
      <c r="D71" s="53"/>
    </row>
    <row r="72" spans="4:4" x14ac:dyDescent="0.25">
      <c r="D72" s="53"/>
    </row>
    <row r="73" spans="4:4" x14ac:dyDescent="0.25">
      <c r="D73" s="53"/>
    </row>
    <row r="74" spans="4:4" x14ac:dyDescent="0.25">
      <c r="D74" s="53"/>
    </row>
    <row r="75" spans="4:4" x14ac:dyDescent="0.25">
      <c r="D75" s="53"/>
    </row>
    <row r="76" spans="4:4" x14ac:dyDescent="0.25">
      <c r="D76" s="53"/>
    </row>
    <row r="77" spans="4:4" x14ac:dyDescent="0.25">
      <c r="D77" s="53"/>
    </row>
    <row r="78" spans="4:4" x14ac:dyDescent="0.25">
      <c r="D78" s="53"/>
    </row>
    <row r="79" spans="4:4" x14ac:dyDescent="0.25">
      <c r="D79" s="53"/>
    </row>
    <row r="80" spans="4:4" x14ac:dyDescent="0.25">
      <c r="D80" s="53"/>
    </row>
    <row r="81" spans="4:4" x14ac:dyDescent="0.25">
      <c r="D81" s="53"/>
    </row>
    <row r="82" spans="4:4" x14ac:dyDescent="0.25">
      <c r="D82" s="53"/>
    </row>
    <row r="83" spans="4:4" x14ac:dyDescent="0.25">
      <c r="D83" s="53"/>
    </row>
    <row r="84" spans="4:4" x14ac:dyDescent="0.25">
      <c r="D84" s="53"/>
    </row>
    <row r="85" spans="4:4" x14ac:dyDescent="0.25">
      <c r="D85" s="53"/>
    </row>
    <row r="86" spans="4:4" x14ac:dyDescent="0.25">
      <c r="D86" s="53"/>
    </row>
    <row r="87" spans="4:4" x14ac:dyDescent="0.25">
      <c r="D87" s="53"/>
    </row>
    <row r="88" spans="4:4" x14ac:dyDescent="0.25">
      <c r="D88" s="53"/>
    </row>
    <row r="89" spans="4:4" x14ac:dyDescent="0.25">
      <c r="D89" s="53"/>
    </row>
    <row r="90" spans="4:4" x14ac:dyDescent="0.25">
      <c r="D90" s="53"/>
    </row>
    <row r="91" spans="4:4" x14ac:dyDescent="0.25">
      <c r="D91" s="53"/>
    </row>
    <row r="92" spans="4:4" x14ac:dyDescent="0.25">
      <c r="D92" s="53"/>
    </row>
    <row r="93" spans="4:4" x14ac:dyDescent="0.25">
      <c r="D93" s="53"/>
    </row>
    <row r="94" spans="4:4" x14ac:dyDescent="0.25">
      <c r="D94" s="53"/>
    </row>
    <row r="95" spans="4:4" x14ac:dyDescent="0.25">
      <c r="D95" s="53"/>
    </row>
    <row r="96" spans="4:4" x14ac:dyDescent="0.25">
      <c r="D96" s="53"/>
    </row>
    <row r="97" spans="4:4" x14ac:dyDescent="0.25">
      <c r="D97" s="53"/>
    </row>
    <row r="98" spans="4:4" x14ac:dyDescent="0.25">
      <c r="D98" s="53"/>
    </row>
    <row r="99" spans="4:4" x14ac:dyDescent="0.25">
      <c r="D99" s="53"/>
    </row>
    <row r="100" spans="4:4" x14ac:dyDescent="0.25">
      <c r="D100" s="53"/>
    </row>
    <row r="101" spans="4:4" x14ac:dyDescent="0.25">
      <c r="D101" s="53"/>
    </row>
    <row r="102" spans="4:4" x14ac:dyDescent="0.25">
      <c r="D102" s="53"/>
    </row>
    <row r="103" spans="4:4" x14ac:dyDescent="0.25">
      <c r="D103" s="53"/>
    </row>
    <row r="104" spans="4:4" x14ac:dyDescent="0.25">
      <c r="D104" s="53"/>
    </row>
    <row r="105" spans="4:4" x14ac:dyDescent="0.25">
      <c r="D105" s="53"/>
    </row>
    <row r="106" spans="4:4" x14ac:dyDescent="0.25">
      <c r="D106" s="53"/>
    </row>
    <row r="107" spans="4:4" x14ac:dyDescent="0.25">
      <c r="D107" s="53"/>
    </row>
    <row r="108" spans="4:4" x14ac:dyDescent="0.25">
      <c r="D108" s="53"/>
    </row>
    <row r="109" spans="4:4" x14ac:dyDescent="0.25">
      <c r="D109" s="53"/>
    </row>
    <row r="110" spans="4:4" x14ac:dyDescent="0.25">
      <c r="D110" s="53"/>
    </row>
    <row r="111" spans="4:4" x14ac:dyDescent="0.25">
      <c r="D111" s="53"/>
    </row>
    <row r="112" spans="4:4" x14ac:dyDescent="0.25">
      <c r="D112" s="53"/>
    </row>
    <row r="113" spans="4:4" x14ac:dyDescent="0.25">
      <c r="D113" s="53"/>
    </row>
    <row r="114" spans="4:4" x14ac:dyDescent="0.25">
      <c r="D114" s="53"/>
    </row>
    <row r="115" spans="4:4" x14ac:dyDescent="0.25">
      <c r="D115" s="53"/>
    </row>
    <row r="116" spans="4:4" x14ac:dyDescent="0.25">
      <c r="D116" s="53"/>
    </row>
    <row r="117" spans="4:4" x14ac:dyDescent="0.25">
      <c r="D117" s="53"/>
    </row>
    <row r="118" spans="4:4" x14ac:dyDescent="0.25">
      <c r="D118" s="53"/>
    </row>
    <row r="119" spans="4:4" x14ac:dyDescent="0.25">
      <c r="D119" s="53"/>
    </row>
    <row r="120" spans="4:4" x14ac:dyDescent="0.25">
      <c r="D120" s="53"/>
    </row>
    <row r="121" spans="4:4" x14ac:dyDescent="0.25">
      <c r="D121" s="53"/>
    </row>
    <row r="122" spans="4:4" x14ac:dyDescent="0.25">
      <c r="D122" s="53"/>
    </row>
    <row r="123" spans="4:4" x14ac:dyDescent="0.25">
      <c r="D123" s="53"/>
    </row>
    <row r="124" spans="4:4" x14ac:dyDescent="0.25">
      <c r="D124" s="53"/>
    </row>
    <row r="125" spans="4:4" x14ac:dyDescent="0.25">
      <c r="D125" s="53"/>
    </row>
    <row r="126" spans="4:4" x14ac:dyDescent="0.25">
      <c r="D126" s="53"/>
    </row>
    <row r="127" spans="4:4" x14ac:dyDescent="0.25">
      <c r="D127" s="53"/>
    </row>
    <row r="128" spans="4:4" x14ac:dyDescent="0.25">
      <c r="D128" s="53"/>
    </row>
    <row r="129" spans="4:4" x14ac:dyDescent="0.25">
      <c r="D129" s="53"/>
    </row>
    <row r="130" spans="4:4" x14ac:dyDescent="0.25">
      <c r="D130" s="53"/>
    </row>
    <row r="131" spans="4:4" x14ac:dyDescent="0.25">
      <c r="D131" s="53"/>
    </row>
    <row r="132" spans="4:4" x14ac:dyDescent="0.25">
      <c r="D132" s="53"/>
    </row>
    <row r="133" spans="4:4" x14ac:dyDescent="0.25">
      <c r="D133" s="53"/>
    </row>
    <row r="134" spans="4:4" x14ac:dyDescent="0.25">
      <c r="D134" s="53"/>
    </row>
    <row r="135" spans="4:4" x14ac:dyDescent="0.25">
      <c r="D135" s="53"/>
    </row>
    <row r="136" spans="4:4" x14ac:dyDescent="0.25">
      <c r="D136" s="53"/>
    </row>
    <row r="137" spans="4:4" x14ac:dyDescent="0.25">
      <c r="D137" s="53"/>
    </row>
    <row r="138" spans="4:4" x14ac:dyDescent="0.25">
      <c r="D138" s="53"/>
    </row>
    <row r="139" spans="4:4" x14ac:dyDescent="0.25">
      <c r="D139" s="53"/>
    </row>
    <row r="140" spans="4:4" x14ac:dyDescent="0.25">
      <c r="D140" s="53"/>
    </row>
    <row r="141" spans="4:4" x14ac:dyDescent="0.25">
      <c r="D141" s="53"/>
    </row>
    <row r="142" spans="4:4" x14ac:dyDescent="0.25">
      <c r="D142" s="53"/>
    </row>
    <row r="143" spans="4:4" x14ac:dyDescent="0.25">
      <c r="D143" s="53"/>
    </row>
    <row r="144" spans="4:4" x14ac:dyDescent="0.25">
      <c r="D144" s="53"/>
    </row>
    <row r="145" spans="4:4" x14ac:dyDescent="0.25">
      <c r="D145" s="53"/>
    </row>
    <row r="146" spans="4:4" x14ac:dyDescent="0.25">
      <c r="D146" s="53"/>
    </row>
    <row r="147" spans="4:4" x14ac:dyDescent="0.25">
      <c r="D147" s="53"/>
    </row>
    <row r="148" spans="4:4" x14ac:dyDescent="0.25">
      <c r="D148" s="53"/>
    </row>
    <row r="149" spans="4:4" x14ac:dyDescent="0.25">
      <c r="D149" s="53"/>
    </row>
    <row r="150" spans="4:4" x14ac:dyDescent="0.25">
      <c r="D150" s="53"/>
    </row>
    <row r="151" spans="4:4" x14ac:dyDescent="0.25">
      <c r="D151" s="53"/>
    </row>
    <row r="152" spans="4:4" x14ac:dyDescent="0.25">
      <c r="D152" s="53"/>
    </row>
    <row r="153" spans="4:4" x14ac:dyDescent="0.25">
      <c r="D153" s="53"/>
    </row>
    <row r="154" spans="4:4" x14ac:dyDescent="0.25">
      <c r="D154" s="53"/>
    </row>
    <row r="155" spans="4:4" x14ac:dyDescent="0.25">
      <c r="D155" s="53"/>
    </row>
    <row r="156" spans="4:4" x14ac:dyDescent="0.25">
      <c r="D156" s="53"/>
    </row>
    <row r="157" spans="4:4" x14ac:dyDescent="0.25">
      <c r="D157" s="53"/>
    </row>
    <row r="158" spans="4:4" x14ac:dyDescent="0.25">
      <c r="D158" s="53"/>
    </row>
    <row r="159" spans="4:4" x14ac:dyDescent="0.25">
      <c r="D159" s="53"/>
    </row>
    <row r="160" spans="4:4" x14ac:dyDescent="0.25">
      <c r="D160" s="53"/>
    </row>
    <row r="161" spans="4:4" x14ac:dyDescent="0.25">
      <c r="D161" s="53"/>
    </row>
    <row r="162" spans="4:4" x14ac:dyDescent="0.25">
      <c r="D162" s="53"/>
    </row>
    <row r="163" spans="4:4" x14ac:dyDescent="0.25">
      <c r="D163" s="53"/>
    </row>
    <row r="164" spans="4:4" x14ac:dyDescent="0.25">
      <c r="D164" s="53"/>
    </row>
    <row r="165" spans="4:4" x14ac:dyDescent="0.25">
      <c r="D165" s="53"/>
    </row>
    <row r="166" spans="4:4" x14ac:dyDescent="0.25">
      <c r="D166" s="53"/>
    </row>
    <row r="167" spans="4:4" x14ac:dyDescent="0.25">
      <c r="D167" s="53"/>
    </row>
    <row r="168" spans="4:4" x14ac:dyDescent="0.25">
      <c r="D168" s="53"/>
    </row>
    <row r="169" spans="4:4" x14ac:dyDescent="0.25">
      <c r="D169" s="53"/>
    </row>
    <row r="170" spans="4:4" x14ac:dyDescent="0.25">
      <c r="D170" s="53"/>
    </row>
    <row r="171" spans="4:4" x14ac:dyDescent="0.25">
      <c r="D171" s="53"/>
    </row>
    <row r="172" spans="4:4" x14ac:dyDescent="0.25">
      <c r="D172" s="53"/>
    </row>
    <row r="173" spans="4:4" x14ac:dyDescent="0.25">
      <c r="D173" s="53"/>
    </row>
    <row r="174" spans="4:4" x14ac:dyDescent="0.25">
      <c r="D174" s="53"/>
    </row>
    <row r="175" spans="4:4" x14ac:dyDescent="0.25">
      <c r="D175" s="53"/>
    </row>
    <row r="176" spans="4:4" x14ac:dyDescent="0.25">
      <c r="D176" s="53"/>
    </row>
    <row r="177" spans="4:4" x14ac:dyDescent="0.25">
      <c r="D177" s="53"/>
    </row>
    <row r="178" spans="4:4" x14ac:dyDescent="0.25">
      <c r="D178" s="53"/>
    </row>
    <row r="179" spans="4:4" x14ac:dyDescent="0.25">
      <c r="D179" s="53"/>
    </row>
    <row r="180" spans="4:4" x14ac:dyDescent="0.25">
      <c r="D180" s="53"/>
    </row>
    <row r="181" spans="4:4" x14ac:dyDescent="0.25">
      <c r="D181" s="53"/>
    </row>
    <row r="182" spans="4:4" x14ac:dyDescent="0.25">
      <c r="D182" s="53"/>
    </row>
    <row r="183" spans="4:4" x14ac:dyDescent="0.25">
      <c r="D183" s="53"/>
    </row>
    <row r="184" spans="4:4" x14ac:dyDescent="0.25">
      <c r="D184" s="53"/>
    </row>
    <row r="185" spans="4:4" x14ac:dyDescent="0.25">
      <c r="D185" s="53"/>
    </row>
    <row r="186" spans="4:4" x14ac:dyDescent="0.25">
      <c r="D186" s="53"/>
    </row>
    <row r="187" spans="4:4" x14ac:dyDescent="0.25">
      <c r="D187" s="53"/>
    </row>
    <row r="188" spans="4:4" x14ac:dyDescent="0.25">
      <c r="D188" s="53"/>
    </row>
    <row r="189" spans="4:4" x14ac:dyDescent="0.25">
      <c r="D189" s="53"/>
    </row>
    <row r="190" spans="4:4" x14ac:dyDescent="0.25">
      <c r="D190" s="53"/>
    </row>
    <row r="191" spans="4:4" x14ac:dyDescent="0.25">
      <c r="D191" s="53"/>
    </row>
    <row r="192" spans="4:4" x14ac:dyDescent="0.25">
      <c r="D192" s="53"/>
    </row>
    <row r="193" spans="4:4" x14ac:dyDescent="0.25">
      <c r="D193" s="53"/>
    </row>
    <row r="194" spans="4:4" x14ac:dyDescent="0.25">
      <c r="D194" s="53"/>
    </row>
    <row r="195" spans="4:4" x14ac:dyDescent="0.25">
      <c r="D195" s="53"/>
    </row>
    <row r="196" spans="4:4" x14ac:dyDescent="0.25">
      <c r="D196" s="53"/>
    </row>
    <row r="197" spans="4:4" x14ac:dyDescent="0.25">
      <c r="D197" s="53"/>
    </row>
    <row r="198" spans="4:4" x14ac:dyDescent="0.25">
      <c r="D198" s="53"/>
    </row>
    <row r="199" spans="4:4" x14ac:dyDescent="0.25">
      <c r="D199" s="53"/>
    </row>
    <row r="200" spans="4:4" x14ac:dyDescent="0.25">
      <c r="D200" s="53"/>
    </row>
    <row r="201" spans="4:4" x14ac:dyDescent="0.25">
      <c r="D201" s="53"/>
    </row>
    <row r="202" spans="4:4" x14ac:dyDescent="0.25">
      <c r="D202" s="53"/>
    </row>
    <row r="203" spans="4:4" x14ac:dyDescent="0.25">
      <c r="D203" s="53"/>
    </row>
    <row r="204" spans="4:4" x14ac:dyDescent="0.25">
      <c r="D204" s="53"/>
    </row>
    <row r="205" spans="4:4" x14ac:dyDescent="0.25">
      <c r="D205" s="53"/>
    </row>
    <row r="206" spans="4:4" x14ac:dyDescent="0.25">
      <c r="D206" s="53"/>
    </row>
    <row r="207" spans="4:4" x14ac:dyDescent="0.25">
      <c r="D207" s="53"/>
    </row>
    <row r="208" spans="4:4" x14ac:dyDescent="0.25">
      <c r="D208" s="53"/>
    </row>
    <row r="209" spans="4:4" x14ac:dyDescent="0.25">
      <c r="D209" s="53"/>
    </row>
    <row r="210" spans="4:4" x14ac:dyDescent="0.25">
      <c r="D210" s="53"/>
    </row>
    <row r="211" spans="4:4" x14ac:dyDescent="0.25">
      <c r="D211" s="53"/>
    </row>
    <row r="212" spans="4:4" x14ac:dyDescent="0.25">
      <c r="D212" s="53"/>
    </row>
    <row r="213" spans="4:4" x14ac:dyDescent="0.25">
      <c r="D213" s="53"/>
    </row>
    <row r="214" spans="4:4" x14ac:dyDescent="0.25">
      <c r="D214" s="53"/>
    </row>
    <row r="215" spans="4:4" x14ac:dyDescent="0.25">
      <c r="D215" s="53"/>
    </row>
    <row r="216" spans="4:4" x14ac:dyDescent="0.25">
      <c r="D216" s="53"/>
    </row>
    <row r="217" spans="4:4" x14ac:dyDescent="0.25">
      <c r="D217" s="53"/>
    </row>
    <row r="218" spans="4:4" x14ac:dyDescent="0.25">
      <c r="D218" s="53"/>
    </row>
    <row r="219" spans="4:4" x14ac:dyDescent="0.25">
      <c r="D219" s="53"/>
    </row>
    <row r="220" spans="4:4" x14ac:dyDescent="0.25">
      <c r="D220" s="53"/>
    </row>
    <row r="221" spans="4:4" x14ac:dyDescent="0.25">
      <c r="D221" s="53"/>
    </row>
    <row r="222" spans="4:4" x14ac:dyDescent="0.25">
      <c r="D222" s="53"/>
    </row>
    <row r="223" spans="4:4" x14ac:dyDescent="0.25">
      <c r="D223" s="53"/>
    </row>
    <row r="224" spans="4:4" x14ac:dyDescent="0.25">
      <c r="D224" s="53"/>
    </row>
    <row r="225" spans="4:4" x14ac:dyDescent="0.25">
      <c r="D225" s="53"/>
    </row>
    <row r="226" spans="4:4" x14ac:dyDescent="0.25">
      <c r="D226" s="53"/>
    </row>
    <row r="227" spans="4:4" x14ac:dyDescent="0.25">
      <c r="D227" s="53"/>
    </row>
    <row r="228" spans="4:4" x14ac:dyDescent="0.25">
      <c r="D228" s="53"/>
    </row>
    <row r="229" spans="4:4" x14ac:dyDescent="0.25">
      <c r="D229" s="53"/>
    </row>
    <row r="230" spans="4:4" x14ac:dyDescent="0.25">
      <c r="D230" s="53"/>
    </row>
    <row r="231" spans="4:4" x14ac:dyDescent="0.25">
      <c r="D231" s="53"/>
    </row>
    <row r="232" spans="4:4" x14ac:dyDescent="0.25">
      <c r="D232" s="53"/>
    </row>
    <row r="233" spans="4:4" x14ac:dyDescent="0.25">
      <c r="D233" s="53"/>
    </row>
    <row r="234" spans="4:4" x14ac:dyDescent="0.25">
      <c r="D234" s="53"/>
    </row>
    <row r="235" spans="4:4" x14ac:dyDescent="0.25">
      <c r="D235" s="53"/>
    </row>
    <row r="236" spans="4:4" x14ac:dyDescent="0.25">
      <c r="D236" s="53"/>
    </row>
    <row r="237" spans="4:4" x14ac:dyDescent="0.25">
      <c r="D237" s="53"/>
    </row>
    <row r="238" spans="4:4" x14ac:dyDescent="0.25">
      <c r="D238" s="53"/>
    </row>
    <row r="239" spans="4:4" x14ac:dyDescent="0.25">
      <c r="D239" s="53"/>
    </row>
    <row r="240" spans="4:4" x14ac:dyDescent="0.25">
      <c r="D240" s="53"/>
    </row>
    <row r="241" spans="4:4" x14ac:dyDescent="0.25">
      <c r="D241" s="53"/>
    </row>
    <row r="242" spans="4:4" x14ac:dyDescent="0.25">
      <c r="D242" s="53"/>
    </row>
    <row r="243" spans="4:4" x14ac:dyDescent="0.25">
      <c r="D243" s="53"/>
    </row>
    <row r="244" spans="4:4" x14ac:dyDescent="0.25">
      <c r="D244" s="53"/>
    </row>
    <row r="245" spans="4:4" x14ac:dyDescent="0.25">
      <c r="D245" s="53"/>
    </row>
    <row r="246" spans="4:4" x14ac:dyDescent="0.25">
      <c r="D246" s="53"/>
    </row>
    <row r="247" spans="4:4" x14ac:dyDescent="0.25">
      <c r="D247" s="53"/>
    </row>
    <row r="248" spans="4:4" x14ac:dyDescent="0.25">
      <c r="D248" s="53"/>
    </row>
    <row r="249" spans="4:4" x14ac:dyDescent="0.25">
      <c r="D249" s="53"/>
    </row>
    <row r="250" spans="4:4" x14ac:dyDescent="0.25">
      <c r="D250" s="53"/>
    </row>
  </sheetData>
  <sheetProtection sheet="1" selectLockedCells="1"/>
  <mergeCells count="6">
    <mergeCell ref="B32:M37"/>
    <mergeCell ref="O7:S8"/>
    <mergeCell ref="B18:H18"/>
    <mergeCell ref="J18:M18"/>
    <mergeCell ref="B28:M31"/>
    <mergeCell ref="B10:C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41AA0-B494-4883-A57A-FF9E9072132B}">
  <dimension ref="A1:V251"/>
  <sheetViews>
    <sheetView showGridLines="0" zoomScale="90" zoomScaleNormal="90" workbookViewId="0">
      <selection activeCell="D9" sqref="D9"/>
    </sheetView>
  </sheetViews>
  <sheetFormatPr baseColWidth="10" defaultRowHeight="15" x14ac:dyDescent="0.25"/>
  <cols>
    <col min="1" max="1" width="3" style="21" customWidth="1"/>
    <col min="2" max="2" width="13.85546875" style="21" customWidth="1"/>
    <col min="3" max="3" width="32.42578125" style="21" customWidth="1"/>
    <col min="4" max="4" width="23.42578125" style="21" customWidth="1"/>
    <col min="5" max="5" width="13.7109375" style="21" customWidth="1"/>
    <col min="6" max="6" width="15" style="21" customWidth="1"/>
    <col min="7" max="7" width="13.140625" style="21" customWidth="1"/>
    <col min="8" max="8" width="12.85546875" style="21" customWidth="1"/>
    <col min="9" max="9" width="7.28515625" style="21" customWidth="1"/>
    <col min="10" max="10" width="37.140625" style="21" bestFit="1" customWidth="1"/>
    <col min="11" max="11" width="16.42578125" style="21" bestFit="1" customWidth="1"/>
    <col min="12" max="12" width="13.28515625" style="21" customWidth="1"/>
    <col min="13" max="13" width="12.85546875" style="21" customWidth="1"/>
    <col min="14" max="14" width="2.140625" style="21" customWidth="1"/>
    <col min="15" max="15" width="10.85546875" style="21"/>
    <col min="16" max="16" width="15.28515625" style="21" bestFit="1" customWidth="1"/>
    <col min="17" max="19" width="10.85546875" style="21"/>
    <col min="20" max="20" width="0" style="21" hidden="1" customWidth="1"/>
    <col min="21" max="21" width="11.42578125" style="21" hidden="1" customWidth="1"/>
    <col min="22" max="22" width="0" style="21" hidden="1" customWidth="1"/>
    <col min="23" max="256" width="10.85546875" style="21"/>
    <col min="257" max="257" width="3.42578125" style="21" customWidth="1"/>
    <col min="258" max="258" width="9.28515625" style="21" customWidth="1"/>
    <col min="259" max="259" width="18.140625" style="21" bestFit="1" customWidth="1"/>
    <col min="260" max="260" width="17.42578125" style="21" customWidth="1"/>
    <col min="261" max="261" width="13.28515625" style="21" customWidth="1"/>
    <col min="262" max="262" width="13.7109375" style="21" customWidth="1"/>
    <col min="263" max="263" width="13.140625" style="21" customWidth="1"/>
    <col min="264" max="264" width="12.85546875" style="21" customWidth="1"/>
    <col min="265" max="265" width="7.28515625" style="21" customWidth="1"/>
    <col min="266" max="266" width="33.5703125" style="21" customWidth="1"/>
    <col min="267" max="267" width="14.7109375" style="21" bestFit="1" customWidth="1"/>
    <col min="268" max="268" width="11.140625" style="21" bestFit="1" customWidth="1"/>
    <col min="269" max="269" width="10.7109375" style="21" customWidth="1"/>
    <col min="270" max="270" width="2.140625" style="21" customWidth="1"/>
    <col min="271" max="271" width="10.85546875" style="21"/>
    <col min="272" max="272" width="15.28515625" style="21" bestFit="1" customWidth="1"/>
    <col min="273" max="512" width="10.85546875" style="21"/>
    <col min="513" max="513" width="3.42578125" style="21" customWidth="1"/>
    <col min="514" max="514" width="9.28515625" style="21" customWidth="1"/>
    <col min="515" max="515" width="18.140625" style="21" bestFit="1" customWidth="1"/>
    <col min="516" max="516" width="17.42578125" style="21" customWidth="1"/>
    <col min="517" max="517" width="13.28515625" style="21" customWidth="1"/>
    <col min="518" max="518" width="13.7109375" style="21" customWidth="1"/>
    <col min="519" max="519" width="13.140625" style="21" customWidth="1"/>
    <col min="520" max="520" width="12.85546875" style="21" customWidth="1"/>
    <col min="521" max="521" width="7.28515625" style="21" customWidth="1"/>
    <col min="522" max="522" width="33.5703125" style="21" customWidth="1"/>
    <col min="523" max="523" width="14.7109375" style="21" bestFit="1" customWidth="1"/>
    <col min="524" max="524" width="11.140625" style="21" bestFit="1" customWidth="1"/>
    <col min="525" max="525" width="10.7109375" style="21" customWidth="1"/>
    <col min="526" max="526" width="2.140625" style="21" customWidth="1"/>
    <col min="527" max="527" width="10.85546875" style="21"/>
    <col min="528" max="528" width="15.28515625" style="21" bestFit="1" customWidth="1"/>
    <col min="529" max="768" width="10.85546875" style="21"/>
    <col min="769" max="769" width="3.42578125" style="21" customWidth="1"/>
    <col min="770" max="770" width="9.28515625" style="21" customWidth="1"/>
    <col min="771" max="771" width="18.140625" style="21" bestFit="1" customWidth="1"/>
    <col min="772" max="772" width="17.42578125" style="21" customWidth="1"/>
    <col min="773" max="773" width="13.28515625" style="21" customWidth="1"/>
    <col min="774" max="774" width="13.7109375" style="21" customWidth="1"/>
    <col min="775" max="775" width="13.140625" style="21" customWidth="1"/>
    <col min="776" max="776" width="12.85546875" style="21" customWidth="1"/>
    <col min="777" max="777" width="7.28515625" style="21" customWidth="1"/>
    <col min="778" max="778" width="33.5703125" style="21" customWidth="1"/>
    <col min="779" max="779" width="14.7109375" style="21" bestFit="1" customWidth="1"/>
    <col min="780" max="780" width="11.140625" style="21" bestFit="1" customWidth="1"/>
    <col min="781" max="781" width="10.7109375" style="21" customWidth="1"/>
    <col min="782" max="782" width="2.140625" style="21" customWidth="1"/>
    <col min="783" max="783" width="10.85546875" style="21"/>
    <col min="784" max="784" width="15.28515625" style="21" bestFit="1" customWidth="1"/>
    <col min="785" max="1024" width="10.85546875" style="21"/>
    <col min="1025" max="1025" width="3.42578125" style="21" customWidth="1"/>
    <col min="1026" max="1026" width="9.28515625" style="21" customWidth="1"/>
    <col min="1027" max="1027" width="18.140625" style="21" bestFit="1" customWidth="1"/>
    <col min="1028" max="1028" width="17.42578125" style="21" customWidth="1"/>
    <col min="1029" max="1029" width="13.28515625" style="21" customWidth="1"/>
    <col min="1030" max="1030" width="13.7109375" style="21" customWidth="1"/>
    <col min="1031" max="1031" width="13.140625" style="21" customWidth="1"/>
    <col min="1032" max="1032" width="12.85546875" style="21" customWidth="1"/>
    <col min="1033" max="1033" width="7.28515625" style="21" customWidth="1"/>
    <col min="1034" max="1034" width="33.5703125" style="21" customWidth="1"/>
    <col min="1035" max="1035" width="14.7109375" style="21" bestFit="1" customWidth="1"/>
    <col min="1036" max="1036" width="11.140625" style="21" bestFit="1" customWidth="1"/>
    <col min="1037" max="1037" width="10.7109375" style="21" customWidth="1"/>
    <col min="1038" max="1038" width="2.140625" style="21" customWidth="1"/>
    <col min="1039" max="1039" width="10.85546875" style="21"/>
    <col min="1040" max="1040" width="15.28515625" style="21" bestFit="1" customWidth="1"/>
    <col min="1041" max="1280" width="10.85546875" style="21"/>
    <col min="1281" max="1281" width="3.42578125" style="21" customWidth="1"/>
    <col min="1282" max="1282" width="9.28515625" style="21" customWidth="1"/>
    <col min="1283" max="1283" width="18.140625" style="21" bestFit="1" customWidth="1"/>
    <col min="1284" max="1284" width="17.42578125" style="21" customWidth="1"/>
    <col min="1285" max="1285" width="13.28515625" style="21" customWidth="1"/>
    <col min="1286" max="1286" width="13.7109375" style="21" customWidth="1"/>
    <col min="1287" max="1287" width="13.140625" style="21" customWidth="1"/>
    <col min="1288" max="1288" width="12.85546875" style="21" customWidth="1"/>
    <col min="1289" max="1289" width="7.28515625" style="21" customWidth="1"/>
    <col min="1290" max="1290" width="33.5703125" style="21" customWidth="1"/>
    <col min="1291" max="1291" width="14.7109375" style="21" bestFit="1" customWidth="1"/>
    <col min="1292" max="1292" width="11.140625" style="21" bestFit="1" customWidth="1"/>
    <col min="1293" max="1293" width="10.7109375" style="21" customWidth="1"/>
    <col min="1294" max="1294" width="2.140625" style="21" customWidth="1"/>
    <col min="1295" max="1295" width="10.85546875" style="21"/>
    <col min="1296" max="1296" width="15.28515625" style="21" bestFit="1" customWidth="1"/>
    <col min="1297" max="1536" width="10.85546875" style="21"/>
    <col min="1537" max="1537" width="3.42578125" style="21" customWidth="1"/>
    <col min="1538" max="1538" width="9.28515625" style="21" customWidth="1"/>
    <col min="1539" max="1539" width="18.140625" style="21" bestFit="1" customWidth="1"/>
    <col min="1540" max="1540" width="17.42578125" style="21" customWidth="1"/>
    <col min="1541" max="1541" width="13.28515625" style="21" customWidth="1"/>
    <col min="1542" max="1542" width="13.7109375" style="21" customWidth="1"/>
    <col min="1543" max="1543" width="13.140625" style="21" customWidth="1"/>
    <col min="1544" max="1544" width="12.85546875" style="21" customWidth="1"/>
    <col min="1545" max="1545" width="7.28515625" style="21" customWidth="1"/>
    <col min="1546" max="1546" width="33.5703125" style="21" customWidth="1"/>
    <col min="1547" max="1547" width="14.7109375" style="21" bestFit="1" customWidth="1"/>
    <col min="1548" max="1548" width="11.140625" style="21" bestFit="1" customWidth="1"/>
    <col min="1549" max="1549" width="10.7109375" style="21" customWidth="1"/>
    <col min="1550" max="1550" width="2.140625" style="21" customWidth="1"/>
    <col min="1551" max="1551" width="10.85546875" style="21"/>
    <col min="1552" max="1552" width="15.28515625" style="21" bestFit="1" customWidth="1"/>
    <col min="1553" max="1792" width="10.85546875" style="21"/>
    <col min="1793" max="1793" width="3.42578125" style="21" customWidth="1"/>
    <col min="1794" max="1794" width="9.28515625" style="21" customWidth="1"/>
    <col min="1795" max="1795" width="18.140625" style="21" bestFit="1" customWidth="1"/>
    <col min="1796" max="1796" width="17.42578125" style="21" customWidth="1"/>
    <col min="1797" max="1797" width="13.28515625" style="21" customWidth="1"/>
    <col min="1798" max="1798" width="13.7109375" style="21" customWidth="1"/>
    <col min="1799" max="1799" width="13.140625" style="21" customWidth="1"/>
    <col min="1800" max="1800" width="12.85546875" style="21" customWidth="1"/>
    <col min="1801" max="1801" width="7.28515625" style="21" customWidth="1"/>
    <col min="1802" max="1802" width="33.5703125" style="21" customWidth="1"/>
    <col min="1803" max="1803" width="14.7109375" style="21" bestFit="1" customWidth="1"/>
    <col min="1804" max="1804" width="11.140625" style="21" bestFit="1" customWidth="1"/>
    <col min="1805" max="1805" width="10.7109375" style="21" customWidth="1"/>
    <col min="1806" max="1806" width="2.140625" style="21" customWidth="1"/>
    <col min="1807" max="1807" width="10.85546875" style="21"/>
    <col min="1808" max="1808" width="15.28515625" style="21" bestFit="1" customWidth="1"/>
    <col min="1809" max="2048" width="10.85546875" style="21"/>
    <col min="2049" max="2049" width="3.42578125" style="21" customWidth="1"/>
    <col min="2050" max="2050" width="9.28515625" style="21" customWidth="1"/>
    <col min="2051" max="2051" width="18.140625" style="21" bestFit="1" customWidth="1"/>
    <col min="2052" max="2052" width="17.42578125" style="21" customWidth="1"/>
    <col min="2053" max="2053" width="13.28515625" style="21" customWidth="1"/>
    <col min="2054" max="2054" width="13.7109375" style="21" customWidth="1"/>
    <col min="2055" max="2055" width="13.140625" style="21" customWidth="1"/>
    <col min="2056" max="2056" width="12.85546875" style="21" customWidth="1"/>
    <col min="2057" max="2057" width="7.28515625" style="21" customWidth="1"/>
    <col min="2058" max="2058" width="33.5703125" style="21" customWidth="1"/>
    <col min="2059" max="2059" width="14.7109375" style="21" bestFit="1" customWidth="1"/>
    <col min="2060" max="2060" width="11.140625" style="21" bestFit="1" customWidth="1"/>
    <col min="2061" max="2061" width="10.7109375" style="21" customWidth="1"/>
    <col min="2062" max="2062" width="2.140625" style="21" customWidth="1"/>
    <col min="2063" max="2063" width="10.85546875" style="21"/>
    <col min="2064" max="2064" width="15.28515625" style="21" bestFit="1" customWidth="1"/>
    <col min="2065" max="2304" width="10.85546875" style="21"/>
    <col min="2305" max="2305" width="3.42578125" style="21" customWidth="1"/>
    <col min="2306" max="2306" width="9.28515625" style="21" customWidth="1"/>
    <col min="2307" max="2307" width="18.140625" style="21" bestFit="1" customWidth="1"/>
    <col min="2308" max="2308" width="17.42578125" style="21" customWidth="1"/>
    <col min="2309" max="2309" width="13.28515625" style="21" customWidth="1"/>
    <col min="2310" max="2310" width="13.7109375" style="21" customWidth="1"/>
    <col min="2311" max="2311" width="13.140625" style="21" customWidth="1"/>
    <col min="2312" max="2312" width="12.85546875" style="21" customWidth="1"/>
    <col min="2313" max="2313" width="7.28515625" style="21" customWidth="1"/>
    <col min="2314" max="2314" width="33.5703125" style="21" customWidth="1"/>
    <col min="2315" max="2315" width="14.7109375" style="21" bestFit="1" customWidth="1"/>
    <col min="2316" max="2316" width="11.140625" style="21" bestFit="1" customWidth="1"/>
    <col min="2317" max="2317" width="10.7109375" style="21" customWidth="1"/>
    <col min="2318" max="2318" width="2.140625" style="21" customWidth="1"/>
    <col min="2319" max="2319" width="10.85546875" style="21"/>
    <col min="2320" max="2320" width="15.28515625" style="21" bestFit="1" customWidth="1"/>
    <col min="2321" max="2560" width="10.85546875" style="21"/>
    <col min="2561" max="2561" width="3.42578125" style="21" customWidth="1"/>
    <col min="2562" max="2562" width="9.28515625" style="21" customWidth="1"/>
    <col min="2563" max="2563" width="18.140625" style="21" bestFit="1" customWidth="1"/>
    <col min="2564" max="2564" width="17.42578125" style="21" customWidth="1"/>
    <col min="2565" max="2565" width="13.28515625" style="21" customWidth="1"/>
    <col min="2566" max="2566" width="13.7109375" style="21" customWidth="1"/>
    <col min="2567" max="2567" width="13.140625" style="21" customWidth="1"/>
    <col min="2568" max="2568" width="12.85546875" style="21" customWidth="1"/>
    <col min="2569" max="2569" width="7.28515625" style="21" customWidth="1"/>
    <col min="2570" max="2570" width="33.5703125" style="21" customWidth="1"/>
    <col min="2571" max="2571" width="14.7109375" style="21" bestFit="1" customWidth="1"/>
    <col min="2572" max="2572" width="11.140625" style="21" bestFit="1" customWidth="1"/>
    <col min="2573" max="2573" width="10.7109375" style="21" customWidth="1"/>
    <col min="2574" max="2574" width="2.140625" style="21" customWidth="1"/>
    <col min="2575" max="2575" width="10.85546875" style="21"/>
    <col min="2576" max="2576" width="15.28515625" style="21" bestFit="1" customWidth="1"/>
    <col min="2577" max="2816" width="10.85546875" style="21"/>
    <col min="2817" max="2817" width="3.42578125" style="21" customWidth="1"/>
    <col min="2818" max="2818" width="9.28515625" style="21" customWidth="1"/>
    <col min="2819" max="2819" width="18.140625" style="21" bestFit="1" customWidth="1"/>
    <col min="2820" max="2820" width="17.42578125" style="21" customWidth="1"/>
    <col min="2821" max="2821" width="13.28515625" style="21" customWidth="1"/>
    <col min="2822" max="2822" width="13.7109375" style="21" customWidth="1"/>
    <col min="2823" max="2823" width="13.140625" style="21" customWidth="1"/>
    <col min="2824" max="2824" width="12.85546875" style="21" customWidth="1"/>
    <col min="2825" max="2825" width="7.28515625" style="21" customWidth="1"/>
    <col min="2826" max="2826" width="33.5703125" style="21" customWidth="1"/>
    <col min="2827" max="2827" width="14.7109375" style="21" bestFit="1" customWidth="1"/>
    <col min="2828" max="2828" width="11.140625" style="21" bestFit="1" customWidth="1"/>
    <col min="2829" max="2829" width="10.7109375" style="21" customWidth="1"/>
    <col min="2830" max="2830" width="2.140625" style="21" customWidth="1"/>
    <col min="2831" max="2831" width="10.85546875" style="21"/>
    <col min="2832" max="2832" width="15.28515625" style="21" bestFit="1" customWidth="1"/>
    <col min="2833" max="3072" width="10.85546875" style="21"/>
    <col min="3073" max="3073" width="3.42578125" style="21" customWidth="1"/>
    <col min="3074" max="3074" width="9.28515625" style="21" customWidth="1"/>
    <col min="3075" max="3075" width="18.140625" style="21" bestFit="1" customWidth="1"/>
    <col min="3076" max="3076" width="17.42578125" style="21" customWidth="1"/>
    <col min="3077" max="3077" width="13.28515625" style="21" customWidth="1"/>
    <col min="3078" max="3078" width="13.7109375" style="21" customWidth="1"/>
    <col min="3079" max="3079" width="13.140625" style="21" customWidth="1"/>
    <col min="3080" max="3080" width="12.85546875" style="21" customWidth="1"/>
    <col min="3081" max="3081" width="7.28515625" style="21" customWidth="1"/>
    <col min="3082" max="3082" width="33.5703125" style="21" customWidth="1"/>
    <col min="3083" max="3083" width="14.7109375" style="21" bestFit="1" customWidth="1"/>
    <col min="3084" max="3084" width="11.140625" style="21" bestFit="1" customWidth="1"/>
    <col min="3085" max="3085" width="10.7109375" style="21" customWidth="1"/>
    <col min="3086" max="3086" width="2.140625" style="21" customWidth="1"/>
    <col min="3087" max="3087" width="10.85546875" style="21"/>
    <col min="3088" max="3088" width="15.28515625" style="21" bestFit="1" customWidth="1"/>
    <col min="3089" max="3328" width="10.85546875" style="21"/>
    <col min="3329" max="3329" width="3.42578125" style="21" customWidth="1"/>
    <col min="3330" max="3330" width="9.28515625" style="21" customWidth="1"/>
    <col min="3331" max="3331" width="18.140625" style="21" bestFit="1" customWidth="1"/>
    <col min="3332" max="3332" width="17.42578125" style="21" customWidth="1"/>
    <col min="3333" max="3333" width="13.28515625" style="21" customWidth="1"/>
    <col min="3334" max="3334" width="13.7109375" style="21" customWidth="1"/>
    <col min="3335" max="3335" width="13.140625" style="21" customWidth="1"/>
    <col min="3336" max="3336" width="12.85546875" style="21" customWidth="1"/>
    <col min="3337" max="3337" width="7.28515625" style="21" customWidth="1"/>
    <col min="3338" max="3338" width="33.5703125" style="21" customWidth="1"/>
    <col min="3339" max="3339" width="14.7109375" style="21" bestFit="1" customWidth="1"/>
    <col min="3340" max="3340" width="11.140625" style="21" bestFit="1" customWidth="1"/>
    <col min="3341" max="3341" width="10.7109375" style="21" customWidth="1"/>
    <col min="3342" max="3342" width="2.140625" style="21" customWidth="1"/>
    <col min="3343" max="3343" width="10.85546875" style="21"/>
    <col min="3344" max="3344" width="15.28515625" style="21" bestFit="1" customWidth="1"/>
    <col min="3345" max="3584" width="10.85546875" style="21"/>
    <col min="3585" max="3585" width="3.42578125" style="21" customWidth="1"/>
    <col min="3586" max="3586" width="9.28515625" style="21" customWidth="1"/>
    <col min="3587" max="3587" width="18.140625" style="21" bestFit="1" customWidth="1"/>
    <col min="3588" max="3588" width="17.42578125" style="21" customWidth="1"/>
    <col min="3589" max="3589" width="13.28515625" style="21" customWidth="1"/>
    <col min="3590" max="3590" width="13.7109375" style="21" customWidth="1"/>
    <col min="3591" max="3591" width="13.140625" style="21" customWidth="1"/>
    <col min="3592" max="3592" width="12.85546875" style="21" customWidth="1"/>
    <col min="3593" max="3593" width="7.28515625" style="21" customWidth="1"/>
    <col min="3594" max="3594" width="33.5703125" style="21" customWidth="1"/>
    <col min="3595" max="3595" width="14.7109375" style="21" bestFit="1" customWidth="1"/>
    <col min="3596" max="3596" width="11.140625" style="21" bestFit="1" customWidth="1"/>
    <col min="3597" max="3597" width="10.7109375" style="21" customWidth="1"/>
    <col min="3598" max="3598" width="2.140625" style="21" customWidth="1"/>
    <col min="3599" max="3599" width="10.85546875" style="21"/>
    <col min="3600" max="3600" width="15.28515625" style="21" bestFit="1" customWidth="1"/>
    <col min="3601" max="3840" width="10.85546875" style="21"/>
    <col min="3841" max="3841" width="3.42578125" style="21" customWidth="1"/>
    <col min="3842" max="3842" width="9.28515625" style="21" customWidth="1"/>
    <col min="3843" max="3843" width="18.140625" style="21" bestFit="1" customWidth="1"/>
    <col min="3844" max="3844" width="17.42578125" style="21" customWidth="1"/>
    <col min="3845" max="3845" width="13.28515625" style="21" customWidth="1"/>
    <col min="3846" max="3846" width="13.7109375" style="21" customWidth="1"/>
    <col min="3847" max="3847" width="13.140625" style="21" customWidth="1"/>
    <col min="3848" max="3848" width="12.85546875" style="21" customWidth="1"/>
    <col min="3849" max="3849" width="7.28515625" style="21" customWidth="1"/>
    <col min="3850" max="3850" width="33.5703125" style="21" customWidth="1"/>
    <col min="3851" max="3851" width="14.7109375" style="21" bestFit="1" customWidth="1"/>
    <col min="3852" max="3852" width="11.140625" style="21" bestFit="1" customWidth="1"/>
    <col min="3853" max="3853" width="10.7109375" style="21" customWidth="1"/>
    <col min="3854" max="3854" width="2.140625" style="21" customWidth="1"/>
    <col min="3855" max="3855" width="10.85546875" style="21"/>
    <col min="3856" max="3856" width="15.28515625" style="21" bestFit="1" customWidth="1"/>
    <col min="3857" max="4096" width="10.85546875" style="21"/>
    <col min="4097" max="4097" width="3.42578125" style="21" customWidth="1"/>
    <col min="4098" max="4098" width="9.28515625" style="21" customWidth="1"/>
    <col min="4099" max="4099" width="18.140625" style="21" bestFit="1" customWidth="1"/>
    <col min="4100" max="4100" width="17.42578125" style="21" customWidth="1"/>
    <col min="4101" max="4101" width="13.28515625" style="21" customWidth="1"/>
    <col min="4102" max="4102" width="13.7109375" style="21" customWidth="1"/>
    <col min="4103" max="4103" width="13.140625" style="21" customWidth="1"/>
    <col min="4104" max="4104" width="12.85546875" style="21" customWidth="1"/>
    <col min="4105" max="4105" width="7.28515625" style="21" customWidth="1"/>
    <col min="4106" max="4106" width="33.5703125" style="21" customWidth="1"/>
    <col min="4107" max="4107" width="14.7109375" style="21" bestFit="1" customWidth="1"/>
    <col min="4108" max="4108" width="11.140625" style="21" bestFit="1" customWidth="1"/>
    <col min="4109" max="4109" width="10.7109375" style="21" customWidth="1"/>
    <col min="4110" max="4110" width="2.140625" style="21" customWidth="1"/>
    <col min="4111" max="4111" width="10.85546875" style="21"/>
    <col min="4112" max="4112" width="15.28515625" style="21" bestFit="1" customWidth="1"/>
    <col min="4113" max="4352" width="10.85546875" style="21"/>
    <col min="4353" max="4353" width="3.42578125" style="21" customWidth="1"/>
    <col min="4354" max="4354" width="9.28515625" style="21" customWidth="1"/>
    <col min="4355" max="4355" width="18.140625" style="21" bestFit="1" customWidth="1"/>
    <col min="4356" max="4356" width="17.42578125" style="21" customWidth="1"/>
    <col min="4357" max="4357" width="13.28515625" style="21" customWidth="1"/>
    <col min="4358" max="4358" width="13.7109375" style="21" customWidth="1"/>
    <col min="4359" max="4359" width="13.140625" style="21" customWidth="1"/>
    <col min="4360" max="4360" width="12.85546875" style="21" customWidth="1"/>
    <col min="4361" max="4361" width="7.28515625" style="21" customWidth="1"/>
    <col min="4362" max="4362" width="33.5703125" style="21" customWidth="1"/>
    <col min="4363" max="4363" width="14.7109375" style="21" bestFit="1" customWidth="1"/>
    <col min="4364" max="4364" width="11.140625" style="21" bestFit="1" customWidth="1"/>
    <col min="4365" max="4365" width="10.7109375" style="21" customWidth="1"/>
    <col min="4366" max="4366" width="2.140625" style="21" customWidth="1"/>
    <col min="4367" max="4367" width="10.85546875" style="21"/>
    <col min="4368" max="4368" width="15.28515625" style="21" bestFit="1" customWidth="1"/>
    <col min="4369" max="4608" width="10.85546875" style="21"/>
    <col min="4609" max="4609" width="3.42578125" style="21" customWidth="1"/>
    <col min="4610" max="4610" width="9.28515625" style="21" customWidth="1"/>
    <col min="4611" max="4611" width="18.140625" style="21" bestFit="1" customWidth="1"/>
    <col min="4612" max="4612" width="17.42578125" style="21" customWidth="1"/>
    <col min="4613" max="4613" width="13.28515625" style="21" customWidth="1"/>
    <col min="4614" max="4614" width="13.7109375" style="21" customWidth="1"/>
    <col min="4615" max="4615" width="13.140625" style="21" customWidth="1"/>
    <col min="4616" max="4616" width="12.85546875" style="21" customWidth="1"/>
    <col min="4617" max="4617" width="7.28515625" style="21" customWidth="1"/>
    <col min="4618" max="4618" width="33.5703125" style="21" customWidth="1"/>
    <col min="4619" max="4619" width="14.7109375" style="21" bestFit="1" customWidth="1"/>
    <col min="4620" max="4620" width="11.140625" style="21" bestFit="1" customWidth="1"/>
    <col min="4621" max="4621" width="10.7109375" style="21" customWidth="1"/>
    <col min="4622" max="4622" width="2.140625" style="21" customWidth="1"/>
    <col min="4623" max="4623" width="10.85546875" style="21"/>
    <col min="4624" max="4624" width="15.28515625" style="21" bestFit="1" customWidth="1"/>
    <col min="4625" max="4864" width="10.85546875" style="21"/>
    <col min="4865" max="4865" width="3.42578125" style="21" customWidth="1"/>
    <col min="4866" max="4866" width="9.28515625" style="21" customWidth="1"/>
    <col min="4867" max="4867" width="18.140625" style="21" bestFit="1" customWidth="1"/>
    <col min="4868" max="4868" width="17.42578125" style="21" customWidth="1"/>
    <col min="4869" max="4869" width="13.28515625" style="21" customWidth="1"/>
    <col min="4870" max="4870" width="13.7109375" style="21" customWidth="1"/>
    <col min="4871" max="4871" width="13.140625" style="21" customWidth="1"/>
    <col min="4872" max="4872" width="12.85546875" style="21" customWidth="1"/>
    <col min="4873" max="4873" width="7.28515625" style="21" customWidth="1"/>
    <col min="4874" max="4874" width="33.5703125" style="21" customWidth="1"/>
    <col min="4875" max="4875" width="14.7109375" style="21" bestFit="1" customWidth="1"/>
    <col min="4876" max="4876" width="11.140625" style="21" bestFit="1" customWidth="1"/>
    <col min="4877" max="4877" width="10.7109375" style="21" customWidth="1"/>
    <col min="4878" max="4878" width="2.140625" style="21" customWidth="1"/>
    <col min="4879" max="4879" width="10.85546875" style="21"/>
    <col min="4880" max="4880" width="15.28515625" style="21" bestFit="1" customWidth="1"/>
    <col min="4881" max="5120" width="10.85546875" style="21"/>
    <col min="5121" max="5121" width="3.42578125" style="21" customWidth="1"/>
    <col min="5122" max="5122" width="9.28515625" style="21" customWidth="1"/>
    <col min="5123" max="5123" width="18.140625" style="21" bestFit="1" customWidth="1"/>
    <col min="5124" max="5124" width="17.42578125" style="21" customWidth="1"/>
    <col min="5125" max="5125" width="13.28515625" style="21" customWidth="1"/>
    <col min="5126" max="5126" width="13.7109375" style="21" customWidth="1"/>
    <col min="5127" max="5127" width="13.140625" style="21" customWidth="1"/>
    <col min="5128" max="5128" width="12.85546875" style="21" customWidth="1"/>
    <col min="5129" max="5129" width="7.28515625" style="21" customWidth="1"/>
    <col min="5130" max="5130" width="33.5703125" style="21" customWidth="1"/>
    <col min="5131" max="5131" width="14.7109375" style="21" bestFit="1" customWidth="1"/>
    <col min="5132" max="5132" width="11.140625" style="21" bestFit="1" customWidth="1"/>
    <col min="5133" max="5133" width="10.7109375" style="21" customWidth="1"/>
    <col min="5134" max="5134" width="2.140625" style="21" customWidth="1"/>
    <col min="5135" max="5135" width="10.85546875" style="21"/>
    <col min="5136" max="5136" width="15.28515625" style="21" bestFit="1" customWidth="1"/>
    <col min="5137" max="5376" width="10.85546875" style="21"/>
    <col min="5377" max="5377" width="3.42578125" style="21" customWidth="1"/>
    <col min="5378" max="5378" width="9.28515625" style="21" customWidth="1"/>
    <col min="5379" max="5379" width="18.140625" style="21" bestFit="1" customWidth="1"/>
    <col min="5380" max="5380" width="17.42578125" style="21" customWidth="1"/>
    <col min="5381" max="5381" width="13.28515625" style="21" customWidth="1"/>
    <col min="5382" max="5382" width="13.7109375" style="21" customWidth="1"/>
    <col min="5383" max="5383" width="13.140625" style="21" customWidth="1"/>
    <col min="5384" max="5384" width="12.85546875" style="21" customWidth="1"/>
    <col min="5385" max="5385" width="7.28515625" style="21" customWidth="1"/>
    <col min="5386" max="5386" width="33.5703125" style="21" customWidth="1"/>
    <col min="5387" max="5387" width="14.7109375" style="21" bestFit="1" customWidth="1"/>
    <col min="5388" max="5388" width="11.140625" style="21" bestFit="1" customWidth="1"/>
    <col min="5389" max="5389" width="10.7109375" style="21" customWidth="1"/>
    <col min="5390" max="5390" width="2.140625" style="21" customWidth="1"/>
    <col min="5391" max="5391" width="10.85546875" style="21"/>
    <col min="5392" max="5392" width="15.28515625" style="21" bestFit="1" customWidth="1"/>
    <col min="5393" max="5632" width="10.85546875" style="21"/>
    <col min="5633" max="5633" width="3.42578125" style="21" customWidth="1"/>
    <col min="5634" max="5634" width="9.28515625" style="21" customWidth="1"/>
    <col min="5635" max="5635" width="18.140625" style="21" bestFit="1" customWidth="1"/>
    <col min="5636" max="5636" width="17.42578125" style="21" customWidth="1"/>
    <col min="5637" max="5637" width="13.28515625" style="21" customWidth="1"/>
    <col min="5638" max="5638" width="13.7109375" style="21" customWidth="1"/>
    <col min="5639" max="5639" width="13.140625" style="21" customWidth="1"/>
    <col min="5640" max="5640" width="12.85546875" style="21" customWidth="1"/>
    <col min="5641" max="5641" width="7.28515625" style="21" customWidth="1"/>
    <col min="5642" max="5642" width="33.5703125" style="21" customWidth="1"/>
    <col min="5643" max="5643" width="14.7109375" style="21" bestFit="1" customWidth="1"/>
    <col min="5644" max="5644" width="11.140625" style="21" bestFit="1" customWidth="1"/>
    <col min="5645" max="5645" width="10.7109375" style="21" customWidth="1"/>
    <col min="5646" max="5646" width="2.140625" style="21" customWidth="1"/>
    <col min="5647" max="5647" width="10.85546875" style="21"/>
    <col min="5648" max="5648" width="15.28515625" style="21" bestFit="1" customWidth="1"/>
    <col min="5649" max="5888" width="10.85546875" style="21"/>
    <col min="5889" max="5889" width="3.42578125" style="21" customWidth="1"/>
    <col min="5890" max="5890" width="9.28515625" style="21" customWidth="1"/>
    <col min="5891" max="5891" width="18.140625" style="21" bestFit="1" customWidth="1"/>
    <col min="5892" max="5892" width="17.42578125" style="21" customWidth="1"/>
    <col min="5893" max="5893" width="13.28515625" style="21" customWidth="1"/>
    <col min="5894" max="5894" width="13.7109375" style="21" customWidth="1"/>
    <col min="5895" max="5895" width="13.140625" style="21" customWidth="1"/>
    <col min="5896" max="5896" width="12.85546875" style="21" customWidth="1"/>
    <col min="5897" max="5897" width="7.28515625" style="21" customWidth="1"/>
    <col min="5898" max="5898" width="33.5703125" style="21" customWidth="1"/>
    <col min="5899" max="5899" width="14.7109375" style="21" bestFit="1" customWidth="1"/>
    <col min="5900" max="5900" width="11.140625" style="21" bestFit="1" customWidth="1"/>
    <col min="5901" max="5901" width="10.7109375" style="21" customWidth="1"/>
    <col min="5902" max="5902" width="2.140625" style="21" customWidth="1"/>
    <col min="5903" max="5903" width="10.85546875" style="21"/>
    <col min="5904" max="5904" width="15.28515625" style="21" bestFit="1" customWidth="1"/>
    <col min="5905" max="6144" width="10.85546875" style="21"/>
    <col min="6145" max="6145" width="3.42578125" style="21" customWidth="1"/>
    <col min="6146" max="6146" width="9.28515625" style="21" customWidth="1"/>
    <col min="6147" max="6147" width="18.140625" style="21" bestFit="1" customWidth="1"/>
    <col min="6148" max="6148" width="17.42578125" style="21" customWidth="1"/>
    <col min="6149" max="6149" width="13.28515625" style="21" customWidth="1"/>
    <col min="6150" max="6150" width="13.7109375" style="21" customWidth="1"/>
    <col min="6151" max="6151" width="13.140625" style="21" customWidth="1"/>
    <col min="6152" max="6152" width="12.85546875" style="21" customWidth="1"/>
    <col min="6153" max="6153" width="7.28515625" style="21" customWidth="1"/>
    <col min="6154" max="6154" width="33.5703125" style="21" customWidth="1"/>
    <col min="6155" max="6155" width="14.7109375" style="21" bestFit="1" customWidth="1"/>
    <col min="6156" max="6156" width="11.140625" style="21" bestFit="1" customWidth="1"/>
    <col min="6157" max="6157" width="10.7109375" style="21" customWidth="1"/>
    <col min="6158" max="6158" width="2.140625" style="21" customWidth="1"/>
    <col min="6159" max="6159" width="10.85546875" style="21"/>
    <col min="6160" max="6160" width="15.28515625" style="21" bestFit="1" customWidth="1"/>
    <col min="6161" max="6400" width="10.85546875" style="21"/>
    <col min="6401" max="6401" width="3.42578125" style="21" customWidth="1"/>
    <col min="6402" max="6402" width="9.28515625" style="21" customWidth="1"/>
    <col min="6403" max="6403" width="18.140625" style="21" bestFit="1" customWidth="1"/>
    <col min="6404" max="6404" width="17.42578125" style="21" customWidth="1"/>
    <col min="6405" max="6405" width="13.28515625" style="21" customWidth="1"/>
    <col min="6406" max="6406" width="13.7109375" style="21" customWidth="1"/>
    <col min="6407" max="6407" width="13.140625" style="21" customWidth="1"/>
    <col min="6408" max="6408" width="12.85546875" style="21" customWidth="1"/>
    <col min="6409" max="6409" width="7.28515625" style="21" customWidth="1"/>
    <col min="6410" max="6410" width="33.5703125" style="21" customWidth="1"/>
    <col min="6411" max="6411" width="14.7109375" style="21" bestFit="1" customWidth="1"/>
    <col min="6412" max="6412" width="11.140625" style="21" bestFit="1" customWidth="1"/>
    <col min="6413" max="6413" width="10.7109375" style="21" customWidth="1"/>
    <col min="6414" max="6414" width="2.140625" style="21" customWidth="1"/>
    <col min="6415" max="6415" width="10.85546875" style="21"/>
    <col min="6416" max="6416" width="15.28515625" style="21" bestFit="1" customWidth="1"/>
    <col min="6417" max="6656" width="10.85546875" style="21"/>
    <col min="6657" max="6657" width="3.42578125" style="21" customWidth="1"/>
    <col min="6658" max="6658" width="9.28515625" style="21" customWidth="1"/>
    <col min="6659" max="6659" width="18.140625" style="21" bestFit="1" customWidth="1"/>
    <col min="6660" max="6660" width="17.42578125" style="21" customWidth="1"/>
    <col min="6661" max="6661" width="13.28515625" style="21" customWidth="1"/>
    <col min="6662" max="6662" width="13.7109375" style="21" customWidth="1"/>
    <col min="6663" max="6663" width="13.140625" style="21" customWidth="1"/>
    <col min="6664" max="6664" width="12.85546875" style="21" customWidth="1"/>
    <col min="6665" max="6665" width="7.28515625" style="21" customWidth="1"/>
    <col min="6666" max="6666" width="33.5703125" style="21" customWidth="1"/>
    <col min="6667" max="6667" width="14.7109375" style="21" bestFit="1" customWidth="1"/>
    <col min="6668" max="6668" width="11.140625" style="21" bestFit="1" customWidth="1"/>
    <col min="6669" max="6669" width="10.7109375" style="21" customWidth="1"/>
    <col min="6670" max="6670" width="2.140625" style="21" customWidth="1"/>
    <col min="6671" max="6671" width="10.85546875" style="21"/>
    <col min="6672" max="6672" width="15.28515625" style="21" bestFit="1" customWidth="1"/>
    <col min="6673" max="6912" width="10.85546875" style="21"/>
    <col min="6913" max="6913" width="3.42578125" style="21" customWidth="1"/>
    <col min="6914" max="6914" width="9.28515625" style="21" customWidth="1"/>
    <col min="6915" max="6915" width="18.140625" style="21" bestFit="1" customWidth="1"/>
    <col min="6916" max="6916" width="17.42578125" style="21" customWidth="1"/>
    <col min="6917" max="6917" width="13.28515625" style="21" customWidth="1"/>
    <col min="6918" max="6918" width="13.7109375" style="21" customWidth="1"/>
    <col min="6919" max="6919" width="13.140625" style="21" customWidth="1"/>
    <col min="6920" max="6920" width="12.85546875" style="21" customWidth="1"/>
    <col min="6921" max="6921" width="7.28515625" style="21" customWidth="1"/>
    <col min="6922" max="6922" width="33.5703125" style="21" customWidth="1"/>
    <col min="6923" max="6923" width="14.7109375" style="21" bestFit="1" customWidth="1"/>
    <col min="6924" max="6924" width="11.140625" style="21" bestFit="1" customWidth="1"/>
    <col min="6925" max="6925" width="10.7109375" style="21" customWidth="1"/>
    <col min="6926" max="6926" width="2.140625" style="21" customWidth="1"/>
    <col min="6927" max="6927" width="10.85546875" style="21"/>
    <col min="6928" max="6928" width="15.28515625" style="21" bestFit="1" customWidth="1"/>
    <col min="6929" max="7168" width="10.85546875" style="21"/>
    <col min="7169" max="7169" width="3.42578125" style="21" customWidth="1"/>
    <col min="7170" max="7170" width="9.28515625" style="21" customWidth="1"/>
    <col min="7171" max="7171" width="18.140625" style="21" bestFit="1" customWidth="1"/>
    <col min="7172" max="7172" width="17.42578125" style="21" customWidth="1"/>
    <col min="7173" max="7173" width="13.28515625" style="21" customWidth="1"/>
    <col min="7174" max="7174" width="13.7109375" style="21" customWidth="1"/>
    <col min="7175" max="7175" width="13.140625" style="21" customWidth="1"/>
    <col min="7176" max="7176" width="12.85546875" style="21" customWidth="1"/>
    <col min="7177" max="7177" width="7.28515625" style="21" customWidth="1"/>
    <col min="7178" max="7178" width="33.5703125" style="21" customWidth="1"/>
    <col min="7179" max="7179" width="14.7109375" style="21" bestFit="1" customWidth="1"/>
    <col min="7180" max="7180" width="11.140625" style="21" bestFit="1" customWidth="1"/>
    <col min="7181" max="7181" width="10.7109375" style="21" customWidth="1"/>
    <col min="7182" max="7182" width="2.140625" style="21" customWidth="1"/>
    <col min="7183" max="7183" width="10.85546875" style="21"/>
    <col min="7184" max="7184" width="15.28515625" style="21" bestFit="1" customWidth="1"/>
    <col min="7185" max="7424" width="10.85546875" style="21"/>
    <col min="7425" max="7425" width="3.42578125" style="21" customWidth="1"/>
    <col min="7426" max="7426" width="9.28515625" style="21" customWidth="1"/>
    <col min="7427" max="7427" width="18.140625" style="21" bestFit="1" customWidth="1"/>
    <col min="7428" max="7428" width="17.42578125" style="21" customWidth="1"/>
    <col min="7429" max="7429" width="13.28515625" style="21" customWidth="1"/>
    <col min="7430" max="7430" width="13.7109375" style="21" customWidth="1"/>
    <col min="7431" max="7431" width="13.140625" style="21" customWidth="1"/>
    <col min="7432" max="7432" width="12.85546875" style="21" customWidth="1"/>
    <col min="7433" max="7433" width="7.28515625" style="21" customWidth="1"/>
    <col min="7434" max="7434" width="33.5703125" style="21" customWidth="1"/>
    <col min="7435" max="7435" width="14.7109375" style="21" bestFit="1" customWidth="1"/>
    <col min="7436" max="7436" width="11.140625" style="21" bestFit="1" customWidth="1"/>
    <col min="7437" max="7437" width="10.7109375" style="21" customWidth="1"/>
    <col min="7438" max="7438" width="2.140625" style="21" customWidth="1"/>
    <col min="7439" max="7439" width="10.85546875" style="21"/>
    <col min="7440" max="7440" width="15.28515625" style="21" bestFit="1" customWidth="1"/>
    <col min="7441" max="7680" width="10.85546875" style="21"/>
    <col min="7681" max="7681" width="3.42578125" style="21" customWidth="1"/>
    <col min="7682" max="7682" width="9.28515625" style="21" customWidth="1"/>
    <col min="7683" max="7683" width="18.140625" style="21" bestFit="1" customWidth="1"/>
    <col min="7684" max="7684" width="17.42578125" style="21" customWidth="1"/>
    <col min="7685" max="7685" width="13.28515625" style="21" customWidth="1"/>
    <col min="7686" max="7686" width="13.7109375" style="21" customWidth="1"/>
    <col min="7687" max="7687" width="13.140625" style="21" customWidth="1"/>
    <col min="7688" max="7688" width="12.85546875" style="21" customWidth="1"/>
    <col min="7689" max="7689" width="7.28515625" style="21" customWidth="1"/>
    <col min="7690" max="7690" width="33.5703125" style="21" customWidth="1"/>
    <col min="7691" max="7691" width="14.7109375" style="21" bestFit="1" customWidth="1"/>
    <col min="7692" max="7692" width="11.140625" style="21" bestFit="1" customWidth="1"/>
    <col min="7693" max="7693" width="10.7109375" style="21" customWidth="1"/>
    <col min="7694" max="7694" width="2.140625" style="21" customWidth="1"/>
    <col min="7695" max="7695" width="10.85546875" style="21"/>
    <col min="7696" max="7696" width="15.28515625" style="21" bestFit="1" customWidth="1"/>
    <col min="7697" max="7936" width="10.85546875" style="21"/>
    <col min="7937" max="7937" width="3.42578125" style="21" customWidth="1"/>
    <col min="7938" max="7938" width="9.28515625" style="21" customWidth="1"/>
    <col min="7939" max="7939" width="18.140625" style="21" bestFit="1" customWidth="1"/>
    <col min="7940" max="7940" width="17.42578125" style="21" customWidth="1"/>
    <col min="7941" max="7941" width="13.28515625" style="21" customWidth="1"/>
    <col min="7942" max="7942" width="13.7109375" style="21" customWidth="1"/>
    <col min="7943" max="7943" width="13.140625" style="21" customWidth="1"/>
    <col min="7944" max="7944" width="12.85546875" style="21" customWidth="1"/>
    <col min="7945" max="7945" width="7.28515625" style="21" customWidth="1"/>
    <col min="7946" max="7946" width="33.5703125" style="21" customWidth="1"/>
    <col min="7947" max="7947" width="14.7109375" style="21" bestFit="1" customWidth="1"/>
    <col min="7948" max="7948" width="11.140625" style="21" bestFit="1" customWidth="1"/>
    <col min="7949" max="7949" width="10.7109375" style="21" customWidth="1"/>
    <col min="7950" max="7950" width="2.140625" style="21" customWidth="1"/>
    <col min="7951" max="7951" width="10.85546875" style="21"/>
    <col min="7952" max="7952" width="15.28515625" style="21" bestFit="1" customWidth="1"/>
    <col min="7953" max="8192" width="10.85546875" style="21"/>
    <col min="8193" max="8193" width="3.42578125" style="21" customWidth="1"/>
    <col min="8194" max="8194" width="9.28515625" style="21" customWidth="1"/>
    <col min="8195" max="8195" width="18.140625" style="21" bestFit="1" customWidth="1"/>
    <col min="8196" max="8196" width="17.42578125" style="21" customWidth="1"/>
    <col min="8197" max="8197" width="13.28515625" style="21" customWidth="1"/>
    <col min="8198" max="8198" width="13.7109375" style="21" customWidth="1"/>
    <col min="8199" max="8199" width="13.140625" style="21" customWidth="1"/>
    <col min="8200" max="8200" width="12.85546875" style="21" customWidth="1"/>
    <col min="8201" max="8201" width="7.28515625" style="21" customWidth="1"/>
    <col min="8202" max="8202" width="33.5703125" style="21" customWidth="1"/>
    <col min="8203" max="8203" width="14.7109375" style="21" bestFit="1" customWidth="1"/>
    <col min="8204" max="8204" width="11.140625" style="21" bestFit="1" customWidth="1"/>
    <col min="8205" max="8205" width="10.7109375" style="21" customWidth="1"/>
    <col min="8206" max="8206" width="2.140625" style="21" customWidth="1"/>
    <col min="8207" max="8207" width="10.85546875" style="21"/>
    <col min="8208" max="8208" width="15.28515625" style="21" bestFit="1" customWidth="1"/>
    <col min="8209" max="8448" width="10.85546875" style="21"/>
    <col min="8449" max="8449" width="3.42578125" style="21" customWidth="1"/>
    <col min="8450" max="8450" width="9.28515625" style="21" customWidth="1"/>
    <col min="8451" max="8451" width="18.140625" style="21" bestFit="1" customWidth="1"/>
    <col min="8452" max="8452" width="17.42578125" style="21" customWidth="1"/>
    <col min="8453" max="8453" width="13.28515625" style="21" customWidth="1"/>
    <col min="8454" max="8454" width="13.7109375" style="21" customWidth="1"/>
    <col min="8455" max="8455" width="13.140625" style="21" customWidth="1"/>
    <col min="8456" max="8456" width="12.85546875" style="21" customWidth="1"/>
    <col min="8457" max="8457" width="7.28515625" style="21" customWidth="1"/>
    <col min="8458" max="8458" width="33.5703125" style="21" customWidth="1"/>
    <col min="8459" max="8459" width="14.7109375" style="21" bestFit="1" customWidth="1"/>
    <col min="8460" max="8460" width="11.140625" style="21" bestFit="1" customWidth="1"/>
    <col min="8461" max="8461" width="10.7109375" style="21" customWidth="1"/>
    <col min="8462" max="8462" width="2.140625" style="21" customWidth="1"/>
    <col min="8463" max="8463" width="10.85546875" style="21"/>
    <col min="8464" max="8464" width="15.28515625" style="21" bestFit="1" customWidth="1"/>
    <col min="8465" max="8704" width="10.85546875" style="21"/>
    <col min="8705" max="8705" width="3.42578125" style="21" customWidth="1"/>
    <col min="8706" max="8706" width="9.28515625" style="21" customWidth="1"/>
    <col min="8707" max="8707" width="18.140625" style="21" bestFit="1" customWidth="1"/>
    <col min="8708" max="8708" width="17.42578125" style="21" customWidth="1"/>
    <col min="8709" max="8709" width="13.28515625" style="21" customWidth="1"/>
    <col min="8710" max="8710" width="13.7109375" style="21" customWidth="1"/>
    <col min="8711" max="8711" width="13.140625" style="21" customWidth="1"/>
    <col min="8712" max="8712" width="12.85546875" style="21" customWidth="1"/>
    <col min="8713" max="8713" width="7.28515625" style="21" customWidth="1"/>
    <col min="8714" max="8714" width="33.5703125" style="21" customWidth="1"/>
    <col min="8715" max="8715" width="14.7109375" style="21" bestFit="1" customWidth="1"/>
    <col min="8716" max="8716" width="11.140625" style="21" bestFit="1" customWidth="1"/>
    <col min="8717" max="8717" width="10.7109375" style="21" customWidth="1"/>
    <col min="8718" max="8718" width="2.140625" style="21" customWidth="1"/>
    <col min="8719" max="8719" width="10.85546875" style="21"/>
    <col min="8720" max="8720" width="15.28515625" style="21" bestFit="1" customWidth="1"/>
    <col min="8721" max="8960" width="10.85546875" style="21"/>
    <col min="8961" max="8961" width="3.42578125" style="21" customWidth="1"/>
    <col min="8962" max="8962" width="9.28515625" style="21" customWidth="1"/>
    <col min="8963" max="8963" width="18.140625" style="21" bestFit="1" customWidth="1"/>
    <col min="8964" max="8964" width="17.42578125" style="21" customWidth="1"/>
    <col min="8965" max="8965" width="13.28515625" style="21" customWidth="1"/>
    <col min="8966" max="8966" width="13.7109375" style="21" customWidth="1"/>
    <col min="8967" max="8967" width="13.140625" style="21" customWidth="1"/>
    <col min="8968" max="8968" width="12.85546875" style="21" customWidth="1"/>
    <col min="8969" max="8969" width="7.28515625" style="21" customWidth="1"/>
    <col min="8970" max="8970" width="33.5703125" style="21" customWidth="1"/>
    <col min="8971" max="8971" width="14.7109375" style="21" bestFit="1" customWidth="1"/>
    <col min="8972" max="8972" width="11.140625" style="21" bestFit="1" customWidth="1"/>
    <col min="8973" max="8973" width="10.7109375" style="21" customWidth="1"/>
    <col min="8974" max="8974" width="2.140625" style="21" customWidth="1"/>
    <col min="8975" max="8975" width="10.85546875" style="21"/>
    <col min="8976" max="8976" width="15.28515625" style="21" bestFit="1" customWidth="1"/>
    <col min="8977" max="9216" width="10.85546875" style="21"/>
    <col min="9217" max="9217" width="3.42578125" style="21" customWidth="1"/>
    <col min="9218" max="9218" width="9.28515625" style="21" customWidth="1"/>
    <col min="9219" max="9219" width="18.140625" style="21" bestFit="1" customWidth="1"/>
    <col min="9220" max="9220" width="17.42578125" style="21" customWidth="1"/>
    <col min="9221" max="9221" width="13.28515625" style="21" customWidth="1"/>
    <col min="9222" max="9222" width="13.7109375" style="21" customWidth="1"/>
    <col min="9223" max="9223" width="13.140625" style="21" customWidth="1"/>
    <col min="9224" max="9224" width="12.85546875" style="21" customWidth="1"/>
    <col min="9225" max="9225" width="7.28515625" style="21" customWidth="1"/>
    <col min="9226" max="9226" width="33.5703125" style="21" customWidth="1"/>
    <col min="9227" max="9227" width="14.7109375" style="21" bestFit="1" customWidth="1"/>
    <col min="9228" max="9228" width="11.140625" style="21" bestFit="1" customWidth="1"/>
    <col min="9229" max="9229" width="10.7109375" style="21" customWidth="1"/>
    <col min="9230" max="9230" width="2.140625" style="21" customWidth="1"/>
    <col min="9231" max="9231" width="10.85546875" style="21"/>
    <col min="9232" max="9232" width="15.28515625" style="21" bestFit="1" customWidth="1"/>
    <col min="9233" max="9472" width="10.85546875" style="21"/>
    <col min="9473" max="9473" width="3.42578125" style="21" customWidth="1"/>
    <col min="9474" max="9474" width="9.28515625" style="21" customWidth="1"/>
    <col min="9475" max="9475" width="18.140625" style="21" bestFit="1" customWidth="1"/>
    <col min="9476" max="9476" width="17.42578125" style="21" customWidth="1"/>
    <col min="9477" max="9477" width="13.28515625" style="21" customWidth="1"/>
    <col min="9478" max="9478" width="13.7109375" style="21" customWidth="1"/>
    <col min="9479" max="9479" width="13.140625" style="21" customWidth="1"/>
    <col min="9480" max="9480" width="12.85546875" style="21" customWidth="1"/>
    <col min="9481" max="9481" width="7.28515625" style="21" customWidth="1"/>
    <col min="9482" max="9482" width="33.5703125" style="21" customWidth="1"/>
    <col min="9483" max="9483" width="14.7109375" style="21" bestFit="1" customWidth="1"/>
    <col min="9484" max="9484" width="11.140625" style="21" bestFit="1" customWidth="1"/>
    <col min="9485" max="9485" width="10.7109375" style="21" customWidth="1"/>
    <col min="9486" max="9486" width="2.140625" style="21" customWidth="1"/>
    <col min="9487" max="9487" width="10.85546875" style="21"/>
    <col min="9488" max="9488" width="15.28515625" style="21" bestFit="1" customWidth="1"/>
    <col min="9489" max="9728" width="10.85546875" style="21"/>
    <col min="9729" max="9729" width="3.42578125" style="21" customWidth="1"/>
    <col min="9730" max="9730" width="9.28515625" style="21" customWidth="1"/>
    <col min="9731" max="9731" width="18.140625" style="21" bestFit="1" customWidth="1"/>
    <col min="9732" max="9732" width="17.42578125" style="21" customWidth="1"/>
    <col min="9733" max="9733" width="13.28515625" style="21" customWidth="1"/>
    <col min="9734" max="9734" width="13.7109375" style="21" customWidth="1"/>
    <col min="9735" max="9735" width="13.140625" style="21" customWidth="1"/>
    <col min="9736" max="9736" width="12.85546875" style="21" customWidth="1"/>
    <col min="9737" max="9737" width="7.28515625" style="21" customWidth="1"/>
    <col min="9738" max="9738" width="33.5703125" style="21" customWidth="1"/>
    <col min="9739" max="9739" width="14.7109375" style="21" bestFit="1" customWidth="1"/>
    <col min="9740" max="9740" width="11.140625" style="21" bestFit="1" customWidth="1"/>
    <col min="9741" max="9741" width="10.7109375" style="21" customWidth="1"/>
    <col min="9742" max="9742" width="2.140625" style="21" customWidth="1"/>
    <col min="9743" max="9743" width="10.85546875" style="21"/>
    <col min="9744" max="9744" width="15.28515625" style="21" bestFit="1" customWidth="1"/>
    <col min="9745" max="9984" width="10.85546875" style="21"/>
    <col min="9985" max="9985" width="3.42578125" style="21" customWidth="1"/>
    <col min="9986" max="9986" width="9.28515625" style="21" customWidth="1"/>
    <col min="9987" max="9987" width="18.140625" style="21" bestFit="1" customWidth="1"/>
    <col min="9988" max="9988" width="17.42578125" style="21" customWidth="1"/>
    <col min="9989" max="9989" width="13.28515625" style="21" customWidth="1"/>
    <col min="9990" max="9990" width="13.7109375" style="21" customWidth="1"/>
    <col min="9991" max="9991" width="13.140625" style="21" customWidth="1"/>
    <col min="9992" max="9992" width="12.85546875" style="21" customWidth="1"/>
    <col min="9993" max="9993" width="7.28515625" style="21" customWidth="1"/>
    <col min="9994" max="9994" width="33.5703125" style="21" customWidth="1"/>
    <col min="9995" max="9995" width="14.7109375" style="21" bestFit="1" customWidth="1"/>
    <col min="9996" max="9996" width="11.140625" style="21" bestFit="1" customWidth="1"/>
    <col min="9997" max="9997" width="10.7109375" style="21" customWidth="1"/>
    <col min="9998" max="9998" width="2.140625" style="21" customWidth="1"/>
    <col min="9999" max="9999" width="10.85546875" style="21"/>
    <col min="10000" max="10000" width="15.28515625" style="21" bestFit="1" customWidth="1"/>
    <col min="10001" max="10240" width="10.85546875" style="21"/>
    <col min="10241" max="10241" width="3.42578125" style="21" customWidth="1"/>
    <col min="10242" max="10242" width="9.28515625" style="21" customWidth="1"/>
    <col min="10243" max="10243" width="18.140625" style="21" bestFit="1" customWidth="1"/>
    <col min="10244" max="10244" width="17.42578125" style="21" customWidth="1"/>
    <col min="10245" max="10245" width="13.28515625" style="21" customWidth="1"/>
    <col min="10246" max="10246" width="13.7109375" style="21" customWidth="1"/>
    <col min="10247" max="10247" width="13.140625" style="21" customWidth="1"/>
    <col min="10248" max="10248" width="12.85546875" style="21" customWidth="1"/>
    <col min="10249" max="10249" width="7.28515625" style="21" customWidth="1"/>
    <col min="10250" max="10250" width="33.5703125" style="21" customWidth="1"/>
    <col min="10251" max="10251" width="14.7109375" style="21" bestFit="1" customWidth="1"/>
    <col min="10252" max="10252" width="11.140625" style="21" bestFit="1" customWidth="1"/>
    <col min="10253" max="10253" width="10.7109375" style="21" customWidth="1"/>
    <col min="10254" max="10254" width="2.140625" style="21" customWidth="1"/>
    <col min="10255" max="10255" width="10.85546875" style="21"/>
    <col min="10256" max="10256" width="15.28515625" style="21" bestFit="1" customWidth="1"/>
    <col min="10257" max="10496" width="10.85546875" style="21"/>
    <col min="10497" max="10497" width="3.42578125" style="21" customWidth="1"/>
    <col min="10498" max="10498" width="9.28515625" style="21" customWidth="1"/>
    <col min="10499" max="10499" width="18.140625" style="21" bestFit="1" customWidth="1"/>
    <col min="10500" max="10500" width="17.42578125" style="21" customWidth="1"/>
    <col min="10501" max="10501" width="13.28515625" style="21" customWidth="1"/>
    <col min="10502" max="10502" width="13.7109375" style="21" customWidth="1"/>
    <col min="10503" max="10503" width="13.140625" style="21" customWidth="1"/>
    <col min="10504" max="10504" width="12.85546875" style="21" customWidth="1"/>
    <col min="10505" max="10505" width="7.28515625" style="21" customWidth="1"/>
    <col min="10506" max="10506" width="33.5703125" style="21" customWidth="1"/>
    <col min="10507" max="10507" width="14.7109375" style="21" bestFit="1" customWidth="1"/>
    <col min="10508" max="10508" width="11.140625" style="21" bestFit="1" customWidth="1"/>
    <col min="10509" max="10509" width="10.7109375" style="21" customWidth="1"/>
    <col min="10510" max="10510" width="2.140625" style="21" customWidth="1"/>
    <col min="10511" max="10511" width="10.85546875" style="21"/>
    <col min="10512" max="10512" width="15.28515625" style="21" bestFit="1" customWidth="1"/>
    <col min="10513" max="10752" width="10.85546875" style="21"/>
    <col min="10753" max="10753" width="3.42578125" style="21" customWidth="1"/>
    <col min="10754" max="10754" width="9.28515625" style="21" customWidth="1"/>
    <col min="10755" max="10755" width="18.140625" style="21" bestFit="1" customWidth="1"/>
    <col min="10756" max="10756" width="17.42578125" style="21" customWidth="1"/>
    <col min="10757" max="10757" width="13.28515625" style="21" customWidth="1"/>
    <col min="10758" max="10758" width="13.7109375" style="21" customWidth="1"/>
    <col min="10759" max="10759" width="13.140625" style="21" customWidth="1"/>
    <col min="10760" max="10760" width="12.85546875" style="21" customWidth="1"/>
    <col min="10761" max="10761" width="7.28515625" style="21" customWidth="1"/>
    <col min="10762" max="10762" width="33.5703125" style="21" customWidth="1"/>
    <col min="10763" max="10763" width="14.7109375" style="21" bestFit="1" customWidth="1"/>
    <col min="10764" max="10764" width="11.140625" style="21" bestFit="1" customWidth="1"/>
    <col min="10765" max="10765" width="10.7109375" style="21" customWidth="1"/>
    <col min="10766" max="10766" width="2.140625" style="21" customWidth="1"/>
    <col min="10767" max="10767" width="10.85546875" style="21"/>
    <col min="10768" max="10768" width="15.28515625" style="21" bestFit="1" customWidth="1"/>
    <col min="10769" max="11008" width="10.85546875" style="21"/>
    <col min="11009" max="11009" width="3.42578125" style="21" customWidth="1"/>
    <col min="11010" max="11010" width="9.28515625" style="21" customWidth="1"/>
    <col min="11011" max="11011" width="18.140625" style="21" bestFit="1" customWidth="1"/>
    <col min="11012" max="11012" width="17.42578125" style="21" customWidth="1"/>
    <col min="11013" max="11013" width="13.28515625" style="21" customWidth="1"/>
    <col min="11014" max="11014" width="13.7109375" style="21" customWidth="1"/>
    <col min="11015" max="11015" width="13.140625" style="21" customWidth="1"/>
    <col min="11016" max="11016" width="12.85546875" style="21" customWidth="1"/>
    <col min="11017" max="11017" width="7.28515625" style="21" customWidth="1"/>
    <col min="11018" max="11018" width="33.5703125" style="21" customWidth="1"/>
    <col min="11019" max="11019" width="14.7109375" style="21" bestFit="1" customWidth="1"/>
    <col min="11020" max="11020" width="11.140625" style="21" bestFit="1" customWidth="1"/>
    <col min="11021" max="11021" width="10.7109375" style="21" customWidth="1"/>
    <col min="11022" max="11022" width="2.140625" style="21" customWidth="1"/>
    <col min="11023" max="11023" width="10.85546875" style="21"/>
    <col min="11024" max="11024" width="15.28515625" style="21" bestFit="1" customWidth="1"/>
    <col min="11025" max="11264" width="10.85546875" style="21"/>
    <col min="11265" max="11265" width="3.42578125" style="21" customWidth="1"/>
    <col min="11266" max="11266" width="9.28515625" style="21" customWidth="1"/>
    <col min="11267" max="11267" width="18.140625" style="21" bestFit="1" customWidth="1"/>
    <col min="11268" max="11268" width="17.42578125" style="21" customWidth="1"/>
    <col min="11269" max="11269" width="13.28515625" style="21" customWidth="1"/>
    <col min="11270" max="11270" width="13.7109375" style="21" customWidth="1"/>
    <col min="11271" max="11271" width="13.140625" style="21" customWidth="1"/>
    <col min="11272" max="11272" width="12.85546875" style="21" customWidth="1"/>
    <col min="11273" max="11273" width="7.28515625" style="21" customWidth="1"/>
    <col min="11274" max="11274" width="33.5703125" style="21" customWidth="1"/>
    <col min="11275" max="11275" width="14.7109375" style="21" bestFit="1" customWidth="1"/>
    <col min="11276" max="11276" width="11.140625" style="21" bestFit="1" customWidth="1"/>
    <col min="11277" max="11277" width="10.7109375" style="21" customWidth="1"/>
    <col min="11278" max="11278" width="2.140625" style="21" customWidth="1"/>
    <col min="11279" max="11279" width="10.85546875" style="21"/>
    <col min="11280" max="11280" width="15.28515625" style="21" bestFit="1" customWidth="1"/>
    <col min="11281" max="11520" width="10.85546875" style="21"/>
    <col min="11521" max="11521" width="3.42578125" style="21" customWidth="1"/>
    <col min="11522" max="11522" width="9.28515625" style="21" customWidth="1"/>
    <col min="11523" max="11523" width="18.140625" style="21" bestFit="1" customWidth="1"/>
    <col min="11524" max="11524" width="17.42578125" style="21" customWidth="1"/>
    <col min="11525" max="11525" width="13.28515625" style="21" customWidth="1"/>
    <col min="11526" max="11526" width="13.7109375" style="21" customWidth="1"/>
    <col min="11527" max="11527" width="13.140625" style="21" customWidth="1"/>
    <col min="11528" max="11528" width="12.85546875" style="21" customWidth="1"/>
    <col min="11529" max="11529" width="7.28515625" style="21" customWidth="1"/>
    <col min="11530" max="11530" width="33.5703125" style="21" customWidth="1"/>
    <col min="11531" max="11531" width="14.7109375" style="21" bestFit="1" customWidth="1"/>
    <col min="11532" max="11532" width="11.140625" style="21" bestFit="1" customWidth="1"/>
    <col min="11533" max="11533" width="10.7109375" style="21" customWidth="1"/>
    <col min="11534" max="11534" width="2.140625" style="21" customWidth="1"/>
    <col min="11535" max="11535" width="10.85546875" style="21"/>
    <col min="11536" max="11536" width="15.28515625" style="21" bestFit="1" customWidth="1"/>
    <col min="11537" max="11776" width="10.85546875" style="21"/>
    <col min="11777" max="11777" width="3.42578125" style="21" customWidth="1"/>
    <col min="11778" max="11778" width="9.28515625" style="21" customWidth="1"/>
    <col min="11779" max="11779" width="18.140625" style="21" bestFit="1" customWidth="1"/>
    <col min="11780" max="11780" width="17.42578125" style="21" customWidth="1"/>
    <col min="11781" max="11781" width="13.28515625" style="21" customWidth="1"/>
    <col min="11782" max="11782" width="13.7109375" style="21" customWidth="1"/>
    <col min="11783" max="11783" width="13.140625" style="21" customWidth="1"/>
    <col min="11784" max="11784" width="12.85546875" style="21" customWidth="1"/>
    <col min="11785" max="11785" width="7.28515625" style="21" customWidth="1"/>
    <col min="11786" max="11786" width="33.5703125" style="21" customWidth="1"/>
    <col min="11787" max="11787" width="14.7109375" style="21" bestFit="1" customWidth="1"/>
    <col min="11788" max="11788" width="11.140625" style="21" bestFit="1" customWidth="1"/>
    <col min="11789" max="11789" width="10.7109375" style="21" customWidth="1"/>
    <col min="11790" max="11790" width="2.140625" style="21" customWidth="1"/>
    <col min="11791" max="11791" width="10.85546875" style="21"/>
    <col min="11792" max="11792" width="15.28515625" style="21" bestFit="1" customWidth="1"/>
    <col min="11793" max="12032" width="10.85546875" style="21"/>
    <col min="12033" max="12033" width="3.42578125" style="21" customWidth="1"/>
    <col min="12034" max="12034" width="9.28515625" style="21" customWidth="1"/>
    <col min="12035" max="12035" width="18.140625" style="21" bestFit="1" customWidth="1"/>
    <col min="12036" max="12036" width="17.42578125" style="21" customWidth="1"/>
    <col min="12037" max="12037" width="13.28515625" style="21" customWidth="1"/>
    <col min="12038" max="12038" width="13.7109375" style="21" customWidth="1"/>
    <col min="12039" max="12039" width="13.140625" style="21" customWidth="1"/>
    <col min="12040" max="12040" width="12.85546875" style="21" customWidth="1"/>
    <col min="12041" max="12041" width="7.28515625" style="21" customWidth="1"/>
    <col min="12042" max="12042" width="33.5703125" style="21" customWidth="1"/>
    <col min="12043" max="12043" width="14.7109375" style="21" bestFit="1" customWidth="1"/>
    <col min="12044" max="12044" width="11.140625" style="21" bestFit="1" customWidth="1"/>
    <col min="12045" max="12045" width="10.7109375" style="21" customWidth="1"/>
    <col min="12046" max="12046" width="2.140625" style="21" customWidth="1"/>
    <col min="12047" max="12047" width="10.85546875" style="21"/>
    <col min="12048" max="12048" width="15.28515625" style="21" bestFit="1" customWidth="1"/>
    <col min="12049" max="12288" width="10.85546875" style="21"/>
    <col min="12289" max="12289" width="3.42578125" style="21" customWidth="1"/>
    <col min="12290" max="12290" width="9.28515625" style="21" customWidth="1"/>
    <col min="12291" max="12291" width="18.140625" style="21" bestFit="1" customWidth="1"/>
    <col min="12292" max="12292" width="17.42578125" style="21" customWidth="1"/>
    <col min="12293" max="12293" width="13.28515625" style="21" customWidth="1"/>
    <col min="12294" max="12294" width="13.7109375" style="21" customWidth="1"/>
    <col min="12295" max="12295" width="13.140625" style="21" customWidth="1"/>
    <col min="12296" max="12296" width="12.85546875" style="21" customWidth="1"/>
    <col min="12297" max="12297" width="7.28515625" style="21" customWidth="1"/>
    <col min="12298" max="12298" width="33.5703125" style="21" customWidth="1"/>
    <col min="12299" max="12299" width="14.7109375" style="21" bestFit="1" customWidth="1"/>
    <col min="12300" max="12300" width="11.140625" style="21" bestFit="1" customWidth="1"/>
    <col min="12301" max="12301" width="10.7109375" style="21" customWidth="1"/>
    <col min="12302" max="12302" width="2.140625" style="21" customWidth="1"/>
    <col min="12303" max="12303" width="10.85546875" style="21"/>
    <col min="12304" max="12304" width="15.28515625" style="21" bestFit="1" customWidth="1"/>
    <col min="12305" max="12544" width="10.85546875" style="21"/>
    <col min="12545" max="12545" width="3.42578125" style="21" customWidth="1"/>
    <col min="12546" max="12546" width="9.28515625" style="21" customWidth="1"/>
    <col min="12547" max="12547" width="18.140625" style="21" bestFit="1" customWidth="1"/>
    <col min="12548" max="12548" width="17.42578125" style="21" customWidth="1"/>
    <col min="12549" max="12549" width="13.28515625" style="21" customWidth="1"/>
    <col min="12550" max="12550" width="13.7109375" style="21" customWidth="1"/>
    <col min="12551" max="12551" width="13.140625" style="21" customWidth="1"/>
    <col min="12552" max="12552" width="12.85546875" style="21" customWidth="1"/>
    <col min="12553" max="12553" width="7.28515625" style="21" customWidth="1"/>
    <col min="12554" max="12554" width="33.5703125" style="21" customWidth="1"/>
    <col min="12555" max="12555" width="14.7109375" style="21" bestFit="1" customWidth="1"/>
    <col min="12556" max="12556" width="11.140625" style="21" bestFit="1" customWidth="1"/>
    <col min="12557" max="12557" width="10.7109375" style="21" customWidth="1"/>
    <col min="12558" max="12558" width="2.140625" style="21" customWidth="1"/>
    <col min="12559" max="12559" width="10.85546875" style="21"/>
    <col min="12560" max="12560" width="15.28515625" style="21" bestFit="1" customWidth="1"/>
    <col min="12561" max="12800" width="10.85546875" style="21"/>
    <col min="12801" max="12801" width="3.42578125" style="21" customWidth="1"/>
    <col min="12802" max="12802" width="9.28515625" style="21" customWidth="1"/>
    <col min="12803" max="12803" width="18.140625" style="21" bestFit="1" customWidth="1"/>
    <col min="12804" max="12804" width="17.42578125" style="21" customWidth="1"/>
    <col min="12805" max="12805" width="13.28515625" style="21" customWidth="1"/>
    <col min="12806" max="12806" width="13.7109375" style="21" customWidth="1"/>
    <col min="12807" max="12807" width="13.140625" style="21" customWidth="1"/>
    <col min="12808" max="12808" width="12.85546875" style="21" customWidth="1"/>
    <col min="12809" max="12809" width="7.28515625" style="21" customWidth="1"/>
    <col min="12810" max="12810" width="33.5703125" style="21" customWidth="1"/>
    <col min="12811" max="12811" width="14.7109375" style="21" bestFit="1" customWidth="1"/>
    <col min="12812" max="12812" width="11.140625" style="21" bestFit="1" customWidth="1"/>
    <col min="12813" max="12813" width="10.7109375" style="21" customWidth="1"/>
    <col min="12814" max="12814" width="2.140625" style="21" customWidth="1"/>
    <col min="12815" max="12815" width="10.85546875" style="21"/>
    <col min="12816" max="12816" width="15.28515625" style="21" bestFit="1" customWidth="1"/>
    <col min="12817" max="13056" width="10.85546875" style="21"/>
    <col min="13057" max="13057" width="3.42578125" style="21" customWidth="1"/>
    <col min="13058" max="13058" width="9.28515625" style="21" customWidth="1"/>
    <col min="13059" max="13059" width="18.140625" style="21" bestFit="1" customWidth="1"/>
    <col min="13060" max="13060" width="17.42578125" style="21" customWidth="1"/>
    <col min="13061" max="13061" width="13.28515625" style="21" customWidth="1"/>
    <col min="13062" max="13062" width="13.7109375" style="21" customWidth="1"/>
    <col min="13063" max="13063" width="13.140625" style="21" customWidth="1"/>
    <col min="13064" max="13064" width="12.85546875" style="21" customWidth="1"/>
    <col min="13065" max="13065" width="7.28515625" style="21" customWidth="1"/>
    <col min="13066" max="13066" width="33.5703125" style="21" customWidth="1"/>
    <col min="13067" max="13067" width="14.7109375" style="21" bestFit="1" customWidth="1"/>
    <col min="13068" max="13068" width="11.140625" style="21" bestFit="1" customWidth="1"/>
    <col min="13069" max="13069" width="10.7109375" style="21" customWidth="1"/>
    <col min="13070" max="13070" width="2.140625" style="21" customWidth="1"/>
    <col min="13071" max="13071" width="10.85546875" style="21"/>
    <col min="13072" max="13072" width="15.28515625" style="21" bestFit="1" customWidth="1"/>
    <col min="13073" max="13312" width="10.85546875" style="21"/>
    <col min="13313" max="13313" width="3.42578125" style="21" customWidth="1"/>
    <col min="13314" max="13314" width="9.28515625" style="21" customWidth="1"/>
    <col min="13315" max="13315" width="18.140625" style="21" bestFit="1" customWidth="1"/>
    <col min="13316" max="13316" width="17.42578125" style="21" customWidth="1"/>
    <col min="13317" max="13317" width="13.28515625" style="21" customWidth="1"/>
    <col min="13318" max="13318" width="13.7109375" style="21" customWidth="1"/>
    <col min="13319" max="13319" width="13.140625" style="21" customWidth="1"/>
    <col min="13320" max="13320" width="12.85546875" style="21" customWidth="1"/>
    <col min="13321" max="13321" width="7.28515625" style="21" customWidth="1"/>
    <col min="13322" max="13322" width="33.5703125" style="21" customWidth="1"/>
    <col min="13323" max="13323" width="14.7109375" style="21" bestFit="1" customWidth="1"/>
    <col min="13324" max="13324" width="11.140625" style="21" bestFit="1" customWidth="1"/>
    <col min="13325" max="13325" width="10.7109375" style="21" customWidth="1"/>
    <col min="13326" max="13326" width="2.140625" style="21" customWidth="1"/>
    <col min="13327" max="13327" width="10.85546875" style="21"/>
    <col min="13328" max="13328" width="15.28515625" style="21" bestFit="1" customWidth="1"/>
    <col min="13329" max="13568" width="10.85546875" style="21"/>
    <col min="13569" max="13569" width="3.42578125" style="21" customWidth="1"/>
    <col min="13570" max="13570" width="9.28515625" style="21" customWidth="1"/>
    <col min="13571" max="13571" width="18.140625" style="21" bestFit="1" customWidth="1"/>
    <col min="13572" max="13572" width="17.42578125" style="21" customWidth="1"/>
    <col min="13573" max="13573" width="13.28515625" style="21" customWidth="1"/>
    <col min="13574" max="13574" width="13.7109375" style="21" customWidth="1"/>
    <col min="13575" max="13575" width="13.140625" style="21" customWidth="1"/>
    <col min="13576" max="13576" width="12.85546875" style="21" customWidth="1"/>
    <col min="13577" max="13577" width="7.28515625" style="21" customWidth="1"/>
    <col min="13578" max="13578" width="33.5703125" style="21" customWidth="1"/>
    <col min="13579" max="13579" width="14.7109375" style="21" bestFit="1" customWidth="1"/>
    <col min="13580" max="13580" width="11.140625" style="21" bestFit="1" customWidth="1"/>
    <col min="13581" max="13581" width="10.7109375" style="21" customWidth="1"/>
    <col min="13582" max="13582" width="2.140625" style="21" customWidth="1"/>
    <col min="13583" max="13583" width="10.85546875" style="21"/>
    <col min="13584" max="13584" width="15.28515625" style="21" bestFit="1" customWidth="1"/>
    <col min="13585" max="13824" width="10.85546875" style="21"/>
    <col min="13825" max="13825" width="3.42578125" style="21" customWidth="1"/>
    <col min="13826" max="13826" width="9.28515625" style="21" customWidth="1"/>
    <col min="13827" max="13827" width="18.140625" style="21" bestFit="1" customWidth="1"/>
    <col min="13828" max="13828" width="17.42578125" style="21" customWidth="1"/>
    <col min="13829" max="13829" width="13.28515625" style="21" customWidth="1"/>
    <col min="13830" max="13830" width="13.7109375" style="21" customWidth="1"/>
    <col min="13831" max="13831" width="13.140625" style="21" customWidth="1"/>
    <col min="13832" max="13832" width="12.85546875" style="21" customWidth="1"/>
    <col min="13833" max="13833" width="7.28515625" style="21" customWidth="1"/>
    <col min="13834" max="13834" width="33.5703125" style="21" customWidth="1"/>
    <col min="13835" max="13835" width="14.7109375" style="21" bestFit="1" customWidth="1"/>
    <col min="13836" max="13836" width="11.140625" style="21" bestFit="1" customWidth="1"/>
    <col min="13837" max="13837" width="10.7109375" style="21" customWidth="1"/>
    <col min="13838" max="13838" width="2.140625" style="21" customWidth="1"/>
    <col min="13839" max="13839" width="10.85546875" style="21"/>
    <col min="13840" max="13840" width="15.28515625" style="21" bestFit="1" customWidth="1"/>
    <col min="13841" max="14080" width="10.85546875" style="21"/>
    <col min="14081" max="14081" width="3.42578125" style="21" customWidth="1"/>
    <col min="14082" max="14082" width="9.28515625" style="21" customWidth="1"/>
    <col min="14083" max="14083" width="18.140625" style="21" bestFit="1" customWidth="1"/>
    <col min="14084" max="14084" width="17.42578125" style="21" customWidth="1"/>
    <col min="14085" max="14085" width="13.28515625" style="21" customWidth="1"/>
    <col min="14086" max="14086" width="13.7109375" style="21" customWidth="1"/>
    <col min="14087" max="14087" width="13.140625" style="21" customWidth="1"/>
    <col min="14088" max="14088" width="12.85546875" style="21" customWidth="1"/>
    <col min="14089" max="14089" width="7.28515625" style="21" customWidth="1"/>
    <col min="14090" max="14090" width="33.5703125" style="21" customWidth="1"/>
    <col min="14091" max="14091" width="14.7109375" style="21" bestFit="1" customWidth="1"/>
    <col min="14092" max="14092" width="11.140625" style="21" bestFit="1" customWidth="1"/>
    <col min="14093" max="14093" width="10.7109375" style="21" customWidth="1"/>
    <col min="14094" max="14094" width="2.140625" style="21" customWidth="1"/>
    <col min="14095" max="14095" width="10.85546875" style="21"/>
    <col min="14096" max="14096" width="15.28515625" style="21" bestFit="1" customWidth="1"/>
    <col min="14097" max="14336" width="10.85546875" style="21"/>
    <col min="14337" max="14337" width="3.42578125" style="21" customWidth="1"/>
    <col min="14338" max="14338" width="9.28515625" style="21" customWidth="1"/>
    <col min="14339" max="14339" width="18.140625" style="21" bestFit="1" customWidth="1"/>
    <col min="14340" max="14340" width="17.42578125" style="21" customWidth="1"/>
    <col min="14341" max="14341" width="13.28515625" style="21" customWidth="1"/>
    <col min="14342" max="14342" width="13.7109375" style="21" customWidth="1"/>
    <col min="14343" max="14343" width="13.140625" style="21" customWidth="1"/>
    <col min="14344" max="14344" width="12.85546875" style="21" customWidth="1"/>
    <col min="14345" max="14345" width="7.28515625" style="21" customWidth="1"/>
    <col min="14346" max="14346" width="33.5703125" style="21" customWidth="1"/>
    <col min="14347" max="14347" width="14.7109375" style="21" bestFit="1" customWidth="1"/>
    <col min="14348" max="14348" width="11.140625" style="21" bestFit="1" customWidth="1"/>
    <col min="14349" max="14349" width="10.7109375" style="21" customWidth="1"/>
    <col min="14350" max="14350" width="2.140625" style="21" customWidth="1"/>
    <col min="14351" max="14351" width="10.85546875" style="21"/>
    <col min="14352" max="14352" width="15.28515625" style="21" bestFit="1" customWidth="1"/>
    <col min="14353" max="14592" width="10.85546875" style="21"/>
    <col min="14593" max="14593" width="3.42578125" style="21" customWidth="1"/>
    <col min="14594" max="14594" width="9.28515625" style="21" customWidth="1"/>
    <col min="14595" max="14595" width="18.140625" style="21" bestFit="1" customWidth="1"/>
    <col min="14596" max="14596" width="17.42578125" style="21" customWidth="1"/>
    <col min="14597" max="14597" width="13.28515625" style="21" customWidth="1"/>
    <col min="14598" max="14598" width="13.7109375" style="21" customWidth="1"/>
    <col min="14599" max="14599" width="13.140625" style="21" customWidth="1"/>
    <col min="14600" max="14600" width="12.85546875" style="21" customWidth="1"/>
    <col min="14601" max="14601" width="7.28515625" style="21" customWidth="1"/>
    <col min="14602" max="14602" width="33.5703125" style="21" customWidth="1"/>
    <col min="14603" max="14603" width="14.7109375" style="21" bestFit="1" customWidth="1"/>
    <col min="14604" max="14604" width="11.140625" style="21" bestFit="1" customWidth="1"/>
    <col min="14605" max="14605" width="10.7109375" style="21" customWidth="1"/>
    <col min="14606" max="14606" width="2.140625" style="21" customWidth="1"/>
    <col min="14607" max="14607" width="10.85546875" style="21"/>
    <col min="14608" max="14608" width="15.28515625" style="21" bestFit="1" customWidth="1"/>
    <col min="14609" max="14848" width="10.85546875" style="21"/>
    <col min="14849" max="14849" width="3.42578125" style="21" customWidth="1"/>
    <col min="14850" max="14850" width="9.28515625" style="21" customWidth="1"/>
    <col min="14851" max="14851" width="18.140625" style="21" bestFit="1" customWidth="1"/>
    <col min="14852" max="14852" width="17.42578125" style="21" customWidth="1"/>
    <col min="14853" max="14853" width="13.28515625" style="21" customWidth="1"/>
    <col min="14854" max="14854" width="13.7109375" style="21" customWidth="1"/>
    <col min="14855" max="14855" width="13.140625" style="21" customWidth="1"/>
    <col min="14856" max="14856" width="12.85546875" style="21" customWidth="1"/>
    <col min="14857" max="14857" width="7.28515625" style="21" customWidth="1"/>
    <col min="14858" max="14858" width="33.5703125" style="21" customWidth="1"/>
    <col min="14859" max="14859" width="14.7109375" style="21" bestFit="1" customWidth="1"/>
    <col min="14860" max="14860" width="11.140625" style="21" bestFit="1" customWidth="1"/>
    <col min="14861" max="14861" width="10.7109375" style="21" customWidth="1"/>
    <col min="14862" max="14862" width="2.140625" style="21" customWidth="1"/>
    <col min="14863" max="14863" width="10.85546875" style="21"/>
    <col min="14864" max="14864" width="15.28515625" style="21" bestFit="1" customWidth="1"/>
    <col min="14865" max="15104" width="10.85546875" style="21"/>
    <col min="15105" max="15105" width="3.42578125" style="21" customWidth="1"/>
    <col min="15106" max="15106" width="9.28515625" style="21" customWidth="1"/>
    <col min="15107" max="15107" width="18.140625" style="21" bestFit="1" customWidth="1"/>
    <col min="15108" max="15108" width="17.42578125" style="21" customWidth="1"/>
    <col min="15109" max="15109" width="13.28515625" style="21" customWidth="1"/>
    <col min="15110" max="15110" width="13.7109375" style="21" customWidth="1"/>
    <col min="15111" max="15111" width="13.140625" style="21" customWidth="1"/>
    <col min="15112" max="15112" width="12.85546875" style="21" customWidth="1"/>
    <col min="15113" max="15113" width="7.28515625" style="21" customWidth="1"/>
    <col min="15114" max="15114" width="33.5703125" style="21" customWidth="1"/>
    <col min="15115" max="15115" width="14.7109375" style="21" bestFit="1" customWidth="1"/>
    <col min="15116" max="15116" width="11.140625" style="21" bestFit="1" customWidth="1"/>
    <col min="15117" max="15117" width="10.7109375" style="21" customWidth="1"/>
    <col min="15118" max="15118" width="2.140625" style="21" customWidth="1"/>
    <col min="15119" max="15119" width="10.85546875" style="21"/>
    <col min="15120" max="15120" width="15.28515625" style="21" bestFit="1" customWidth="1"/>
    <col min="15121" max="15360" width="10.85546875" style="21"/>
    <col min="15361" max="15361" width="3.42578125" style="21" customWidth="1"/>
    <col min="15362" max="15362" width="9.28515625" style="21" customWidth="1"/>
    <col min="15363" max="15363" width="18.140625" style="21" bestFit="1" customWidth="1"/>
    <col min="15364" max="15364" width="17.42578125" style="21" customWidth="1"/>
    <col min="15365" max="15365" width="13.28515625" style="21" customWidth="1"/>
    <col min="15366" max="15366" width="13.7109375" style="21" customWidth="1"/>
    <col min="15367" max="15367" width="13.140625" style="21" customWidth="1"/>
    <col min="15368" max="15368" width="12.85546875" style="21" customWidth="1"/>
    <col min="15369" max="15369" width="7.28515625" style="21" customWidth="1"/>
    <col min="15370" max="15370" width="33.5703125" style="21" customWidth="1"/>
    <col min="15371" max="15371" width="14.7109375" style="21" bestFit="1" customWidth="1"/>
    <col min="15372" max="15372" width="11.140625" style="21" bestFit="1" customWidth="1"/>
    <col min="15373" max="15373" width="10.7109375" style="21" customWidth="1"/>
    <col min="15374" max="15374" width="2.140625" style="21" customWidth="1"/>
    <col min="15375" max="15375" width="10.85546875" style="21"/>
    <col min="15376" max="15376" width="15.28515625" style="21" bestFit="1" customWidth="1"/>
    <col min="15377" max="15616" width="10.85546875" style="21"/>
    <col min="15617" max="15617" width="3.42578125" style="21" customWidth="1"/>
    <col min="15618" max="15618" width="9.28515625" style="21" customWidth="1"/>
    <col min="15619" max="15619" width="18.140625" style="21" bestFit="1" customWidth="1"/>
    <col min="15620" max="15620" width="17.42578125" style="21" customWidth="1"/>
    <col min="15621" max="15621" width="13.28515625" style="21" customWidth="1"/>
    <col min="15622" max="15622" width="13.7109375" style="21" customWidth="1"/>
    <col min="15623" max="15623" width="13.140625" style="21" customWidth="1"/>
    <col min="15624" max="15624" width="12.85546875" style="21" customWidth="1"/>
    <col min="15625" max="15625" width="7.28515625" style="21" customWidth="1"/>
    <col min="15626" max="15626" width="33.5703125" style="21" customWidth="1"/>
    <col min="15627" max="15627" width="14.7109375" style="21" bestFit="1" customWidth="1"/>
    <col min="15628" max="15628" width="11.140625" style="21" bestFit="1" customWidth="1"/>
    <col min="15629" max="15629" width="10.7109375" style="21" customWidth="1"/>
    <col min="15630" max="15630" width="2.140625" style="21" customWidth="1"/>
    <col min="15631" max="15631" width="10.85546875" style="21"/>
    <col min="15632" max="15632" width="15.28515625" style="21" bestFit="1" customWidth="1"/>
    <col min="15633" max="15872" width="10.85546875" style="21"/>
    <col min="15873" max="15873" width="3.42578125" style="21" customWidth="1"/>
    <col min="15874" max="15874" width="9.28515625" style="21" customWidth="1"/>
    <col min="15875" max="15875" width="18.140625" style="21" bestFit="1" customWidth="1"/>
    <col min="15876" max="15876" width="17.42578125" style="21" customWidth="1"/>
    <col min="15877" max="15877" width="13.28515625" style="21" customWidth="1"/>
    <col min="15878" max="15878" width="13.7109375" style="21" customWidth="1"/>
    <col min="15879" max="15879" width="13.140625" style="21" customWidth="1"/>
    <col min="15880" max="15880" width="12.85546875" style="21" customWidth="1"/>
    <col min="15881" max="15881" width="7.28515625" style="21" customWidth="1"/>
    <col min="15882" max="15882" width="33.5703125" style="21" customWidth="1"/>
    <col min="15883" max="15883" width="14.7109375" style="21" bestFit="1" customWidth="1"/>
    <col min="15884" max="15884" width="11.140625" style="21" bestFit="1" customWidth="1"/>
    <col min="15885" max="15885" width="10.7109375" style="21" customWidth="1"/>
    <col min="15886" max="15886" width="2.140625" style="21" customWidth="1"/>
    <col min="15887" max="15887" width="10.85546875" style="21"/>
    <col min="15888" max="15888" width="15.28515625" style="21" bestFit="1" customWidth="1"/>
    <col min="15889" max="16128" width="10.85546875" style="21"/>
    <col min="16129" max="16129" width="3.42578125" style="21" customWidth="1"/>
    <col min="16130" max="16130" width="9.28515625" style="21" customWidth="1"/>
    <col min="16131" max="16131" width="18.140625" style="21" bestFit="1" customWidth="1"/>
    <col min="16132" max="16132" width="17.42578125" style="21" customWidth="1"/>
    <col min="16133" max="16133" width="13.28515625" style="21" customWidth="1"/>
    <col min="16134" max="16134" width="13.7109375" style="21" customWidth="1"/>
    <col min="16135" max="16135" width="13.140625" style="21" customWidth="1"/>
    <col min="16136" max="16136" width="12.85546875" style="21" customWidth="1"/>
    <col min="16137" max="16137" width="7.28515625" style="21" customWidth="1"/>
    <col min="16138" max="16138" width="33.5703125" style="21" customWidth="1"/>
    <col min="16139" max="16139" width="14.7109375" style="21" bestFit="1" customWidth="1"/>
    <col min="16140" max="16140" width="11.140625" style="21" bestFit="1" customWidth="1"/>
    <col min="16141" max="16141" width="10.7109375" style="21" customWidth="1"/>
    <col min="16142" max="16142" width="2.140625" style="21" customWidth="1"/>
    <col min="16143" max="16143" width="10.85546875" style="21"/>
    <col min="16144" max="16144" width="15.28515625" style="21" bestFit="1" customWidth="1"/>
    <col min="16145" max="16384" width="10.85546875" style="21"/>
  </cols>
  <sheetData>
    <row r="1" spans="2:22" ht="15" customHeight="1" x14ac:dyDescent="0.25">
      <c r="H1" s="1"/>
      <c r="J1" s="22"/>
      <c r="L1" s="2"/>
    </row>
    <row r="2" spans="2:22" ht="15" customHeight="1" x14ac:dyDescent="0.25"/>
    <row r="3" spans="2:22" ht="15" customHeight="1" x14ac:dyDescent="0.25"/>
    <row r="4" spans="2:22" ht="15" customHeight="1" x14ac:dyDescent="0.25"/>
    <row r="5" spans="2:22" ht="15" customHeight="1" x14ac:dyDescent="0.25"/>
    <row r="6" spans="2:22" ht="15" customHeight="1" x14ac:dyDescent="0.25">
      <c r="F6" s="23"/>
      <c r="G6" s="23"/>
      <c r="H6" s="23"/>
      <c r="I6" s="23"/>
      <c r="J6" s="23"/>
      <c r="K6" s="23"/>
      <c r="L6" s="23"/>
      <c r="M6" s="23"/>
      <c r="N6" s="23"/>
    </row>
    <row r="7" spans="2:22" ht="15" customHeight="1" x14ac:dyDescent="0.25">
      <c r="F7" s="23"/>
      <c r="G7" s="23"/>
      <c r="H7" s="23"/>
      <c r="I7" s="23"/>
      <c r="J7" s="23"/>
      <c r="K7" s="23"/>
      <c r="L7" s="23"/>
      <c r="M7" s="23"/>
      <c r="N7" s="23"/>
      <c r="O7" s="150"/>
      <c r="P7" s="150"/>
      <c r="Q7" s="150"/>
      <c r="R7" s="150"/>
      <c r="S7" s="150"/>
    </row>
    <row r="8" spans="2:22" ht="31.5" customHeight="1" x14ac:dyDescent="0.25">
      <c r="F8" s="23"/>
      <c r="G8" s="23"/>
      <c r="H8" s="23"/>
      <c r="I8" s="23"/>
      <c r="J8" s="23"/>
      <c r="K8" s="23"/>
      <c r="L8" s="23"/>
      <c r="M8" s="23"/>
      <c r="N8" s="23"/>
      <c r="O8" s="150"/>
      <c r="P8" s="150"/>
      <c r="Q8" s="150"/>
      <c r="R8" s="150"/>
      <c r="S8" s="150"/>
    </row>
    <row r="9" spans="2:22" ht="19.5" customHeight="1" x14ac:dyDescent="0.25">
      <c r="B9" s="154" t="s">
        <v>43</v>
      </c>
      <c r="C9" s="155"/>
      <c r="D9" s="87">
        <v>100000</v>
      </c>
      <c r="F9" s="23"/>
      <c r="G9" s="23"/>
      <c r="H9" s="23"/>
      <c r="I9" s="23"/>
      <c r="J9" s="23"/>
      <c r="K9" s="23"/>
      <c r="L9" s="23"/>
      <c r="M9" s="23"/>
      <c r="N9" s="23"/>
      <c r="O9" s="26"/>
      <c r="P9" s="26"/>
      <c r="Q9" s="26"/>
      <c r="R9" s="26"/>
      <c r="S9" s="26"/>
    </row>
    <row r="10" spans="2:22" ht="18" customHeight="1" x14ac:dyDescent="0.25">
      <c r="B10" s="97" t="s">
        <v>25</v>
      </c>
      <c r="C10" s="98"/>
      <c r="D10" s="106">
        <f>+Resumen!J12</f>
        <v>1.1041000000000001</v>
      </c>
      <c r="E10" s="24"/>
      <c r="F10" s="25"/>
      <c r="G10" s="25"/>
      <c r="H10" s="25"/>
      <c r="I10" s="25"/>
      <c r="J10" s="25"/>
      <c r="K10" s="25"/>
      <c r="L10" s="25"/>
      <c r="M10" s="25"/>
      <c r="O10" s="26"/>
      <c r="P10" s="26"/>
      <c r="Q10" s="26"/>
      <c r="R10" s="26"/>
      <c r="S10" s="26"/>
    </row>
    <row r="11" spans="2:22" ht="18" customHeight="1" x14ac:dyDescent="0.25">
      <c r="B11" s="156" t="s">
        <v>41</v>
      </c>
      <c r="C11" s="157"/>
      <c r="D11" s="99">
        <f>+ROUNDDOWN(D9*D10,0)</f>
        <v>110410</v>
      </c>
      <c r="E11" s="24"/>
      <c r="F11" s="25"/>
      <c r="G11" s="25"/>
      <c r="H11" s="25"/>
      <c r="I11" s="25"/>
      <c r="J11" s="158" t="s">
        <v>42</v>
      </c>
      <c r="K11" s="159"/>
      <c r="L11" s="100"/>
      <c r="M11" s="25"/>
      <c r="O11" s="26"/>
      <c r="R11" s="26"/>
      <c r="S11" s="26"/>
      <c r="T11" s="26" t="s">
        <v>39</v>
      </c>
      <c r="U11" s="136">
        <f>+WORKDAY(L12,-10,' Feriados'!A$2:$A$112)</f>
        <v>45905</v>
      </c>
    </row>
    <row r="12" spans="2:22" ht="15" customHeight="1" x14ac:dyDescent="0.25">
      <c r="B12" s="27" t="s">
        <v>0</v>
      </c>
      <c r="C12" s="28"/>
      <c r="D12" s="3">
        <f>+Resumen!J17</f>
        <v>0.3175</v>
      </c>
      <c r="E12" s="24"/>
      <c r="G12" s="29"/>
      <c r="H12" s="30"/>
      <c r="J12" s="31" t="s">
        <v>30</v>
      </c>
      <c r="K12" s="28"/>
      <c r="L12" s="101">
        <v>45919</v>
      </c>
      <c r="T12" s="26" t="s">
        <v>40</v>
      </c>
      <c r="U12" s="136">
        <f>+WORKDAY(D17,-10,' Feriados'!A$2:$A$112)</f>
        <v>45978</v>
      </c>
    </row>
    <row r="13" spans="2:22" ht="15" customHeight="1" x14ac:dyDescent="0.25">
      <c r="B13" s="31" t="s">
        <v>1</v>
      </c>
      <c r="C13" s="28"/>
      <c r="D13" s="143">
        <f>+Resumen!J13</f>
        <v>5.5E-2</v>
      </c>
      <c r="E13" s="24"/>
      <c r="F13" s="32" t="s">
        <v>2</v>
      </c>
      <c r="G13" s="33"/>
      <c r="H13" s="6">
        <f>M27</f>
        <v>0.42790120244026186</v>
      </c>
      <c r="J13" s="34" t="s">
        <v>31</v>
      </c>
      <c r="K13" s="35"/>
      <c r="L13" s="3">
        <v>0.43643749999999998</v>
      </c>
      <c r="P13" s="21" t="s">
        <v>39</v>
      </c>
    </row>
    <row r="14" spans="2:22" ht="15" customHeight="1" x14ac:dyDescent="0.25">
      <c r="B14" s="34" t="s">
        <v>3</v>
      </c>
      <c r="C14" s="35"/>
      <c r="D14" s="3">
        <f>+D12+D13</f>
        <v>0.3725</v>
      </c>
      <c r="E14" s="36"/>
      <c r="F14" s="37" t="s">
        <v>4</v>
      </c>
      <c r="G14" s="38"/>
      <c r="H14" s="7">
        <f>+((1+H13)^(90/365)-1)/90*365</f>
        <v>0.37231694133264587</v>
      </c>
      <c r="I14" s="30"/>
      <c r="J14" s="27" t="s">
        <v>1</v>
      </c>
      <c r="K14" s="28"/>
      <c r="L14" s="3">
        <v>7.0000000000000007E-2</v>
      </c>
      <c r="M14" s="9"/>
      <c r="P14" s="21" t="s">
        <v>40</v>
      </c>
      <c r="T14" s="94">
        <f t="shared" ref="T14:T74" si="0">+DATE((MID(U14,1,4)),(MID(U14,5,2)),(MID(U14,7,2)))</f>
        <v>45544</v>
      </c>
      <c r="U14" s="140">
        <v>20240909</v>
      </c>
      <c r="V14" s="141">
        <v>37.875</v>
      </c>
    </row>
    <row r="15" spans="2:22" ht="15" customHeight="1" x14ac:dyDescent="0.25">
      <c r="B15" s="34" t="s">
        <v>5</v>
      </c>
      <c r="C15" s="35"/>
      <c r="D15" s="39" t="s">
        <v>6</v>
      </c>
      <c r="E15" s="24"/>
      <c r="F15" s="40" t="s">
        <v>7</v>
      </c>
      <c r="G15" s="24"/>
      <c r="H15" s="41">
        <f>+M26</f>
        <v>0.87928394224095863</v>
      </c>
      <c r="I15" s="42"/>
      <c r="J15" s="31" t="s">
        <v>26</v>
      </c>
      <c r="K15" s="28"/>
      <c r="L15" s="102">
        <v>1</v>
      </c>
      <c r="M15" s="44"/>
      <c r="N15" s="45"/>
      <c r="T15" s="94">
        <f t="shared" si="0"/>
        <v>45545</v>
      </c>
      <c r="U15" s="140">
        <v>20240910</v>
      </c>
      <c r="V15" s="141">
        <v>38.625</v>
      </c>
    </row>
    <row r="16" spans="2:22" ht="15" customHeight="1" x14ac:dyDescent="0.25">
      <c r="B16" s="34" t="s">
        <v>8</v>
      </c>
      <c r="C16" s="35"/>
      <c r="D16" s="39">
        <v>365</v>
      </c>
      <c r="E16" s="46"/>
      <c r="F16" s="40" t="s">
        <v>9</v>
      </c>
      <c r="G16" s="24"/>
      <c r="H16" s="41">
        <f>+H15*12</f>
        <v>10.551407306891504</v>
      </c>
      <c r="J16" s="34" t="s">
        <v>27</v>
      </c>
      <c r="K16" s="35"/>
      <c r="L16" s="3">
        <f>+(L13+L14)*L15/365*(D17-L12)</f>
        <v>0.1040625</v>
      </c>
      <c r="M16" s="44"/>
      <c r="N16" s="45"/>
      <c r="P16" s="11"/>
      <c r="T16" s="94">
        <f t="shared" si="0"/>
        <v>45546</v>
      </c>
      <c r="U16" s="140">
        <v>20240911</v>
      </c>
      <c r="V16" s="141">
        <v>39.3125</v>
      </c>
    </row>
    <row r="17" spans="1:22" ht="15" customHeight="1" x14ac:dyDescent="0.25">
      <c r="B17" s="47" t="s">
        <v>10</v>
      </c>
      <c r="C17" s="48"/>
      <c r="D17" s="49">
        <f>+Resumen!G12</f>
        <v>45994</v>
      </c>
      <c r="E17" s="46"/>
      <c r="F17" s="50" t="s">
        <v>11</v>
      </c>
      <c r="G17" s="51"/>
      <c r="H17" s="52">
        <f>H16/(1+H13)</f>
        <v>7.389451937472499</v>
      </c>
      <c r="I17" s="12"/>
      <c r="J17" s="103" t="s">
        <v>28</v>
      </c>
      <c r="K17" s="104"/>
      <c r="L17" s="142">
        <f>+L16+L15</f>
        <v>1.1040624999999999</v>
      </c>
      <c r="M17" s="44"/>
      <c r="O17" s="139"/>
      <c r="T17" s="94">
        <f t="shared" si="0"/>
        <v>45547</v>
      </c>
      <c r="U17" s="140">
        <v>20240912</v>
      </c>
      <c r="V17" s="141">
        <v>39.25</v>
      </c>
    </row>
    <row r="18" spans="1:22" ht="15" customHeight="1" x14ac:dyDescent="0.25">
      <c r="B18" s="24"/>
      <c r="C18" s="24"/>
      <c r="D18" s="54"/>
      <c r="E18" s="24"/>
      <c r="F18" s="38"/>
      <c r="G18" s="38"/>
      <c r="H18" s="38"/>
      <c r="I18" s="38"/>
      <c r="J18" s="38"/>
      <c r="K18" s="38"/>
      <c r="L18" s="38"/>
      <c r="M18" s="38"/>
      <c r="T18" s="94">
        <f t="shared" si="0"/>
        <v>45548</v>
      </c>
      <c r="U18" s="140">
        <v>20240913</v>
      </c>
      <c r="V18" s="141">
        <v>38.625</v>
      </c>
    </row>
    <row r="19" spans="1:22" ht="19.5" customHeight="1" x14ac:dyDescent="0.25">
      <c r="B19" s="151" t="str">
        <f>+B10</f>
        <v>Relación de Canje</v>
      </c>
      <c r="C19" s="152"/>
      <c r="D19" s="152"/>
      <c r="E19" s="152"/>
      <c r="F19" s="152"/>
      <c r="G19" s="152"/>
      <c r="H19" s="153"/>
      <c r="J19" s="151" t="s">
        <v>12</v>
      </c>
      <c r="K19" s="152"/>
      <c r="L19" s="152"/>
      <c r="M19" s="152"/>
      <c r="T19" s="94">
        <f t="shared" si="0"/>
        <v>45551</v>
      </c>
      <c r="U19" s="95">
        <v>20240916</v>
      </c>
      <c r="V19" s="96">
        <v>39.125</v>
      </c>
    </row>
    <row r="20" spans="1:22" ht="30.75" customHeight="1" x14ac:dyDescent="0.25">
      <c r="A20" s="144"/>
      <c r="B20" s="55" t="s">
        <v>13</v>
      </c>
      <c r="C20" s="56" t="s">
        <v>14</v>
      </c>
      <c r="D20" s="57" t="s">
        <v>15</v>
      </c>
      <c r="E20" s="57" t="s">
        <v>16</v>
      </c>
      <c r="F20" s="56" t="s">
        <v>17</v>
      </c>
      <c r="G20" s="57" t="s">
        <v>18</v>
      </c>
      <c r="H20" s="13" t="s">
        <v>19</v>
      </c>
      <c r="I20" s="58"/>
      <c r="J20" s="59">
        <f>+D17</f>
        <v>45994</v>
      </c>
      <c r="K20" s="91">
        <f>-D9*L17</f>
        <v>-110406.25</v>
      </c>
      <c r="L20" s="60" t="s">
        <v>20</v>
      </c>
      <c r="M20" s="61" t="s">
        <v>21</v>
      </c>
      <c r="T20" s="94">
        <f t="shared" si="0"/>
        <v>45552</v>
      </c>
      <c r="U20" s="95">
        <v>20240917</v>
      </c>
      <c r="V20" s="96">
        <v>39.25</v>
      </c>
    </row>
    <row r="21" spans="1:22" ht="18" customHeight="1" x14ac:dyDescent="0.25">
      <c r="A21" s="145">
        <f>3*B21</f>
        <v>3</v>
      </c>
      <c r="B21" s="62">
        <v>1</v>
      </c>
      <c r="C21" s="63">
        <f>+EDATE(D17,$A$21)</f>
        <v>46084</v>
      </c>
      <c r="D21" s="64">
        <f>+H21*$D$11</f>
        <v>0</v>
      </c>
      <c r="E21" s="64">
        <f>+D11*$D$14/$D$16*(C21-D17)</f>
        <v>10141.082876712328</v>
      </c>
      <c r="F21" s="64">
        <f>+E21+D21</f>
        <v>10141.082876712328</v>
      </c>
      <c r="G21" s="64">
        <f>+D11-D21</f>
        <v>110410</v>
      </c>
      <c r="H21" s="14">
        <v>0</v>
      </c>
      <c r="I21" s="15"/>
      <c r="J21" s="65">
        <f>+WORKDAY(C21-1,1,' Feriados'!$A$2:$A$74)</f>
        <v>46084</v>
      </c>
      <c r="K21" s="66">
        <f>+F21</f>
        <v>10141.082876712328</v>
      </c>
      <c r="L21" s="88">
        <f>+K21/((1+$H$13)^((J21-$J$20)/$D$16))</f>
        <v>9288.3715664585052</v>
      </c>
      <c r="M21" s="67">
        <f>+L21*((J21-$J$20)/D$16)</f>
        <v>2290.2833999486725</v>
      </c>
      <c r="O21" s="68"/>
      <c r="P21" s="68"/>
      <c r="Q21" s="68"/>
      <c r="T21" s="94">
        <f t="shared" si="0"/>
        <v>45553</v>
      </c>
      <c r="U21" s="95">
        <v>20240918</v>
      </c>
      <c r="V21" s="96">
        <v>39.4375</v>
      </c>
    </row>
    <row r="22" spans="1:22" ht="18" customHeight="1" x14ac:dyDescent="0.25">
      <c r="A22" s="145">
        <f>3*B22</f>
        <v>6</v>
      </c>
      <c r="B22" s="69">
        <f>+B21+1</f>
        <v>2</v>
      </c>
      <c r="C22" s="135">
        <f>+EDATE($D$17,A22)</f>
        <v>46176</v>
      </c>
      <c r="D22" s="70">
        <f>+H22*$D$11</f>
        <v>0</v>
      </c>
      <c r="E22" s="70">
        <f>+G21*$D$14/$D$16*(C22-C21)</f>
        <v>10366.440273972603</v>
      </c>
      <c r="F22" s="70">
        <f t="shared" ref="F22:F24" si="1">+E22+D22</f>
        <v>10366.440273972603</v>
      </c>
      <c r="G22" s="70">
        <f>+G21-D22</f>
        <v>110410</v>
      </c>
      <c r="H22" s="16">
        <v>0</v>
      </c>
      <c r="I22" s="15"/>
      <c r="J22" s="65">
        <f>+WORKDAY(C22-1,1,' Feriados'!$A$2:$A$74)</f>
        <v>46176</v>
      </c>
      <c r="K22" s="66">
        <f t="shared" ref="K22:K24" si="2">+F22</f>
        <v>10366.440273972603</v>
      </c>
      <c r="L22" s="89">
        <f t="shared" ref="L22:L24" si="3">+K22/((1+$H$13)^((J22-$J$20)/$D$16))</f>
        <v>8679.4555925798049</v>
      </c>
      <c r="M22" s="67">
        <f>+L22*((J22-$J$20)/D$16)</f>
        <v>4327.8381310945879</v>
      </c>
      <c r="O22" s="68"/>
      <c r="P22" s="68"/>
      <c r="Q22" s="68"/>
      <c r="T22" s="94">
        <f t="shared" si="0"/>
        <v>45554</v>
      </c>
      <c r="U22" s="95">
        <v>20240919</v>
      </c>
      <c r="V22" s="96">
        <v>40.125</v>
      </c>
    </row>
    <row r="23" spans="1:22" ht="18" customHeight="1" x14ac:dyDescent="0.25">
      <c r="A23" s="145">
        <f>3*B23</f>
        <v>9</v>
      </c>
      <c r="B23" s="69">
        <f>+B22+1</f>
        <v>3</v>
      </c>
      <c r="C23" s="135">
        <f>+EDATE($D$17,A23)</f>
        <v>46268</v>
      </c>
      <c r="D23" s="70">
        <f>+H23*$D$11</f>
        <v>0</v>
      </c>
      <c r="E23" s="70">
        <f>+G22*$D$14/$D$16*(C23-C22)</f>
        <v>10366.440273972603</v>
      </c>
      <c r="F23" s="70">
        <f t="shared" si="1"/>
        <v>10366.440273972603</v>
      </c>
      <c r="G23" s="70">
        <f>+G22-D23</f>
        <v>110410</v>
      </c>
      <c r="H23" s="16">
        <v>0</v>
      </c>
      <c r="I23" s="15"/>
      <c r="J23" s="65">
        <f>+WORKDAY(C23-1,1,' Feriados'!$A$2:$A$74)</f>
        <v>46268</v>
      </c>
      <c r="K23" s="66">
        <f t="shared" si="2"/>
        <v>10366.440273972603</v>
      </c>
      <c r="L23" s="89">
        <f t="shared" si="3"/>
        <v>7934.1438963318069</v>
      </c>
      <c r="M23" s="67">
        <f>+L23*((J23-$J$20)/D$16)</f>
        <v>5956.0422673833291</v>
      </c>
      <c r="O23" s="68"/>
      <c r="P23" s="68"/>
      <c r="Q23" s="68"/>
      <c r="T23" s="94">
        <f t="shared" si="0"/>
        <v>45555</v>
      </c>
      <c r="U23" s="95">
        <v>20240920</v>
      </c>
      <c r="V23" s="96">
        <v>41.6875</v>
      </c>
    </row>
    <row r="24" spans="1:22" ht="18" customHeight="1" x14ac:dyDescent="0.25">
      <c r="A24" s="145">
        <f>3*B24</f>
        <v>12</v>
      </c>
      <c r="B24" s="71">
        <f>+B23+1</f>
        <v>4</v>
      </c>
      <c r="C24" s="135">
        <f>+EDATE($D$17,A24)</f>
        <v>46359</v>
      </c>
      <c r="D24" s="72">
        <f>+H24*$D$11</f>
        <v>110410</v>
      </c>
      <c r="E24" s="70">
        <f>+G23*$D$14/$D$16*(C24-C23)</f>
        <v>10253.761575342465</v>
      </c>
      <c r="F24" s="72">
        <f t="shared" si="1"/>
        <v>120663.76157534246</v>
      </c>
      <c r="G24" s="72">
        <f>+G22-D24</f>
        <v>0</v>
      </c>
      <c r="H24" s="17">
        <v>1</v>
      </c>
      <c r="I24" s="15"/>
      <c r="J24" s="65">
        <f>+WORKDAY(C24-1,1,' Feriados'!$A$2:$A$74)</f>
        <v>46359</v>
      </c>
      <c r="K24" s="66">
        <f t="shared" si="2"/>
        <v>120663.76157534246</v>
      </c>
      <c r="L24" s="90">
        <f t="shared" si="3"/>
        <v>84504.278985919969</v>
      </c>
      <c r="M24" s="67">
        <f>+L24*((J24-$J$20)/D$16)</f>
        <v>84504.278985919969</v>
      </c>
      <c r="O24" s="68"/>
      <c r="P24" s="68"/>
      <c r="Q24" s="68"/>
      <c r="R24" s="73"/>
      <c r="T24" s="94">
        <f t="shared" si="0"/>
        <v>45558</v>
      </c>
      <c r="U24" s="95">
        <v>20240923</v>
      </c>
      <c r="V24" s="96">
        <v>40.0625</v>
      </c>
    </row>
    <row r="25" spans="1:22" ht="18" customHeight="1" x14ac:dyDescent="0.25">
      <c r="A25" s="144"/>
      <c r="B25" s="74"/>
      <c r="C25" s="74"/>
      <c r="D25" s="75">
        <f>SUM(D21:D24)</f>
        <v>110410</v>
      </c>
      <c r="E25" s="75">
        <f>SUM(E21:E24)</f>
        <v>41127.724999999999</v>
      </c>
      <c r="F25" s="75">
        <f>SUM(F21:F24)</f>
        <v>151537.72500000001</v>
      </c>
      <c r="G25" s="76"/>
      <c r="H25" s="18">
        <f>SUM(H21:H24)</f>
        <v>1</v>
      </c>
      <c r="I25" s="77"/>
      <c r="J25" s="78"/>
      <c r="K25" s="79"/>
      <c r="L25" s="80">
        <f>SUM(L21:L24)</f>
        <v>110406.25004129008</v>
      </c>
      <c r="M25" s="81">
        <f>SUM(M21:M24)</f>
        <v>97078.442784346553</v>
      </c>
      <c r="Q25" s="68"/>
      <c r="T25" s="94">
        <f t="shared" si="0"/>
        <v>45559</v>
      </c>
      <c r="U25" s="95">
        <v>20240924</v>
      </c>
      <c r="V25" s="96">
        <v>42</v>
      </c>
    </row>
    <row r="26" spans="1:22" ht="18" customHeight="1" x14ac:dyDescent="0.25">
      <c r="C26" s="4"/>
      <c r="D26" s="53"/>
      <c r="K26" s="82" t="s">
        <v>7</v>
      </c>
      <c r="L26" s="83"/>
      <c r="M26" s="84">
        <f>+M25/L25</f>
        <v>0.87928394224095863</v>
      </c>
      <c r="Q26" s="85"/>
      <c r="T26" s="94">
        <f t="shared" si="0"/>
        <v>45560</v>
      </c>
      <c r="U26" s="140">
        <v>20240925</v>
      </c>
      <c r="V26" s="141">
        <v>39.625</v>
      </c>
    </row>
    <row r="27" spans="1:22" ht="18" customHeight="1" x14ac:dyDescent="0.25">
      <c r="B27" s="86"/>
      <c r="C27" s="4" t="s">
        <v>22</v>
      </c>
      <c r="D27" s="53"/>
      <c r="K27" s="82" t="s">
        <v>2</v>
      </c>
      <c r="L27" s="83"/>
      <c r="M27" s="19">
        <f>+XIRR(K20:K24,J20:J24)</f>
        <v>0.42790120244026186</v>
      </c>
      <c r="T27" s="94">
        <f t="shared" si="0"/>
        <v>45561</v>
      </c>
      <c r="U27" s="140">
        <v>20240926</v>
      </c>
      <c r="V27" s="141">
        <v>40.625</v>
      </c>
    </row>
    <row r="28" spans="1:22" ht="15" customHeight="1" x14ac:dyDescent="0.25">
      <c r="C28" s="20"/>
      <c r="D28" s="53"/>
      <c r="E28" s="11"/>
      <c r="T28" s="94">
        <f t="shared" si="0"/>
        <v>45562</v>
      </c>
      <c r="U28" s="140">
        <v>20240927</v>
      </c>
      <c r="V28" s="141">
        <v>40.9375</v>
      </c>
    </row>
    <row r="29" spans="1:22" ht="15" customHeight="1" x14ac:dyDescent="0.25">
      <c r="B29" s="149" t="s">
        <v>23</v>
      </c>
      <c r="C29" s="149"/>
      <c r="D29" s="149"/>
      <c r="E29" s="149"/>
      <c r="F29" s="149"/>
      <c r="G29" s="149"/>
      <c r="H29" s="149"/>
      <c r="I29" s="149"/>
      <c r="J29" s="149"/>
      <c r="K29" s="149"/>
      <c r="L29" s="149"/>
      <c r="M29" s="149"/>
      <c r="T29" s="94">
        <f t="shared" si="0"/>
        <v>45565</v>
      </c>
      <c r="U29" s="95">
        <v>20240930</v>
      </c>
      <c r="V29" s="96">
        <v>39.75</v>
      </c>
    </row>
    <row r="30" spans="1:22" x14ac:dyDescent="0.25">
      <c r="B30" s="149"/>
      <c r="C30" s="149"/>
      <c r="D30" s="149"/>
      <c r="E30" s="149"/>
      <c r="F30" s="149"/>
      <c r="G30" s="149"/>
      <c r="H30" s="149"/>
      <c r="I30" s="149"/>
      <c r="J30" s="149"/>
      <c r="K30" s="149"/>
      <c r="L30" s="149"/>
      <c r="M30" s="149"/>
      <c r="T30" s="94">
        <f t="shared" si="0"/>
        <v>45566</v>
      </c>
      <c r="U30" s="95">
        <v>20241001</v>
      </c>
      <c r="V30" s="96">
        <v>42</v>
      </c>
    </row>
    <row r="31" spans="1:22" x14ac:dyDescent="0.25">
      <c r="B31" s="149"/>
      <c r="C31" s="149"/>
      <c r="D31" s="149"/>
      <c r="E31" s="149"/>
      <c r="F31" s="149"/>
      <c r="G31" s="149"/>
      <c r="H31" s="149"/>
      <c r="I31" s="149"/>
      <c r="J31" s="149"/>
      <c r="K31" s="149"/>
      <c r="L31" s="149"/>
      <c r="M31" s="149"/>
      <c r="T31" s="94">
        <f t="shared" si="0"/>
        <v>45567</v>
      </c>
      <c r="U31" s="95">
        <v>20241002</v>
      </c>
      <c r="V31" s="96">
        <v>40.0625</v>
      </c>
    </row>
    <row r="32" spans="1:22" x14ac:dyDescent="0.25">
      <c r="B32" s="149"/>
      <c r="C32" s="149"/>
      <c r="D32" s="149"/>
      <c r="E32" s="149"/>
      <c r="F32" s="149"/>
      <c r="G32" s="149"/>
      <c r="H32" s="149"/>
      <c r="I32" s="149"/>
      <c r="J32" s="149"/>
      <c r="K32" s="149"/>
      <c r="L32" s="149"/>
      <c r="M32" s="149"/>
      <c r="T32" s="94">
        <f t="shared" si="0"/>
        <v>45568</v>
      </c>
      <c r="U32" s="95">
        <v>20241003</v>
      </c>
      <c r="V32" s="96">
        <v>40.4375</v>
      </c>
    </row>
    <row r="33" spans="2:22" ht="15" customHeight="1" x14ac:dyDescent="0.25">
      <c r="B33" s="149" t="s">
        <v>24</v>
      </c>
      <c r="C33" s="149"/>
      <c r="D33" s="149"/>
      <c r="E33" s="149"/>
      <c r="F33" s="149"/>
      <c r="G33" s="149"/>
      <c r="H33" s="149"/>
      <c r="I33" s="149"/>
      <c r="J33" s="149"/>
      <c r="K33" s="149"/>
      <c r="L33" s="149"/>
      <c r="M33" s="149"/>
      <c r="T33" s="94">
        <f t="shared" si="0"/>
        <v>45569</v>
      </c>
      <c r="U33" s="95">
        <v>20241004</v>
      </c>
      <c r="V33" s="96">
        <v>39.8125</v>
      </c>
    </row>
    <row r="34" spans="2:22" x14ac:dyDescent="0.25">
      <c r="B34" s="149"/>
      <c r="C34" s="149"/>
      <c r="D34" s="149"/>
      <c r="E34" s="149"/>
      <c r="F34" s="149"/>
      <c r="G34" s="149"/>
      <c r="H34" s="149"/>
      <c r="I34" s="149"/>
      <c r="J34" s="149"/>
      <c r="K34" s="149"/>
      <c r="L34" s="149"/>
      <c r="M34" s="149"/>
      <c r="T34" s="94">
        <f t="shared" si="0"/>
        <v>45572</v>
      </c>
      <c r="U34" s="95">
        <v>20241007</v>
      </c>
      <c r="V34" s="96">
        <v>39.0625</v>
      </c>
    </row>
    <row r="35" spans="2:22" x14ac:dyDescent="0.25">
      <c r="B35" s="149"/>
      <c r="C35" s="149"/>
      <c r="D35" s="149"/>
      <c r="E35" s="149"/>
      <c r="F35" s="149"/>
      <c r="G35" s="149"/>
      <c r="H35" s="149"/>
      <c r="I35" s="149"/>
      <c r="J35" s="149"/>
      <c r="K35" s="149"/>
      <c r="L35" s="149"/>
      <c r="M35" s="149"/>
      <c r="T35" s="94">
        <f t="shared" si="0"/>
        <v>45573</v>
      </c>
      <c r="U35" s="95">
        <v>20241008</v>
      </c>
      <c r="V35" s="96">
        <v>38.5</v>
      </c>
    </row>
    <row r="36" spans="2:22" x14ac:dyDescent="0.25">
      <c r="B36" s="149"/>
      <c r="C36" s="149"/>
      <c r="D36" s="149"/>
      <c r="E36" s="149"/>
      <c r="F36" s="149"/>
      <c r="G36" s="149"/>
      <c r="H36" s="149"/>
      <c r="I36" s="149"/>
      <c r="J36" s="149"/>
      <c r="K36" s="149"/>
      <c r="L36" s="149"/>
      <c r="M36" s="149"/>
      <c r="T36" s="94">
        <f t="shared" si="0"/>
        <v>45574</v>
      </c>
      <c r="U36" s="95">
        <v>20241009</v>
      </c>
      <c r="V36" s="96">
        <v>38.5625</v>
      </c>
    </row>
    <row r="37" spans="2:22" x14ac:dyDescent="0.25">
      <c r="B37" s="149"/>
      <c r="C37" s="149"/>
      <c r="D37" s="149"/>
      <c r="E37" s="149"/>
      <c r="F37" s="149"/>
      <c r="G37" s="149"/>
      <c r="H37" s="149"/>
      <c r="I37" s="149"/>
      <c r="J37" s="149"/>
      <c r="K37" s="149"/>
      <c r="L37" s="149"/>
      <c r="M37" s="149"/>
      <c r="T37" s="94">
        <f t="shared" si="0"/>
        <v>45575</v>
      </c>
      <c r="U37" s="95">
        <v>20241010</v>
      </c>
      <c r="V37" s="96">
        <v>39.625</v>
      </c>
    </row>
    <row r="38" spans="2:22" x14ac:dyDescent="0.25">
      <c r="B38" s="149"/>
      <c r="C38" s="149"/>
      <c r="D38" s="149"/>
      <c r="E38" s="149"/>
      <c r="F38" s="149"/>
      <c r="G38" s="149"/>
      <c r="H38" s="149"/>
      <c r="I38" s="149"/>
      <c r="J38" s="149"/>
      <c r="K38" s="149"/>
      <c r="L38" s="149"/>
      <c r="M38" s="149"/>
      <c r="T38" s="94">
        <f t="shared" si="0"/>
        <v>45579</v>
      </c>
      <c r="U38" s="95">
        <v>20241014</v>
      </c>
      <c r="V38" s="96">
        <v>39.6875</v>
      </c>
    </row>
    <row r="39" spans="2:22" x14ac:dyDescent="0.25">
      <c r="D39" s="53"/>
      <c r="T39" s="94">
        <f t="shared" si="0"/>
        <v>45580</v>
      </c>
      <c r="U39" s="95">
        <v>20241015</v>
      </c>
      <c r="V39" s="96">
        <v>39.375</v>
      </c>
    </row>
    <row r="40" spans="2:22" x14ac:dyDescent="0.25">
      <c r="D40" s="53"/>
      <c r="T40" s="94">
        <f t="shared" si="0"/>
        <v>45581</v>
      </c>
      <c r="U40" s="95">
        <v>20241016</v>
      </c>
      <c r="V40" s="96">
        <v>40.4375</v>
      </c>
    </row>
    <row r="41" spans="2:22" x14ac:dyDescent="0.25">
      <c r="D41" s="53"/>
      <c r="T41" s="94">
        <f t="shared" si="0"/>
        <v>45582</v>
      </c>
      <c r="U41" s="95">
        <v>20241017</v>
      </c>
      <c r="V41" s="96">
        <v>40.625</v>
      </c>
    </row>
    <row r="42" spans="2:22" x14ac:dyDescent="0.25">
      <c r="D42" s="53"/>
      <c r="T42" s="94">
        <f t="shared" si="0"/>
        <v>45583</v>
      </c>
      <c r="U42" s="95">
        <v>20241018</v>
      </c>
      <c r="V42" s="96">
        <v>40.25</v>
      </c>
    </row>
    <row r="43" spans="2:22" x14ac:dyDescent="0.25">
      <c r="D43" s="53"/>
      <c r="T43" s="94">
        <f t="shared" si="0"/>
        <v>45586</v>
      </c>
      <c r="U43" s="95">
        <v>20241021</v>
      </c>
      <c r="V43" s="96">
        <v>41.3125</v>
      </c>
    </row>
    <row r="44" spans="2:22" x14ac:dyDescent="0.25">
      <c r="D44" s="53"/>
      <c r="T44" s="94">
        <f t="shared" si="0"/>
        <v>45587</v>
      </c>
      <c r="U44" s="95">
        <v>20241022</v>
      </c>
      <c r="V44" s="96">
        <v>42.3125</v>
      </c>
    </row>
    <row r="45" spans="2:22" x14ac:dyDescent="0.25">
      <c r="D45" s="53"/>
      <c r="T45" s="94">
        <f t="shared" si="0"/>
        <v>45588</v>
      </c>
      <c r="U45" s="95">
        <v>20241023</v>
      </c>
      <c r="V45" s="96">
        <v>40.875</v>
      </c>
    </row>
    <row r="46" spans="2:22" x14ac:dyDescent="0.25">
      <c r="D46" s="53"/>
      <c r="T46" s="94">
        <f t="shared" si="0"/>
        <v>45589</v>
      </c>
      <c r="U46" s="95">
        <v>20241024</v>
      </c>
      <c r="V46" s="96">
        <v>42.375</v>
      </c>
    </row>
    <row r="47" spans="2:22" x14ac:dyDescent="0.25">
      <c r="D47" s="53"/>
      <c r="T47" s="94">
        <f t="shared" si="0"/>
        <v>45590</v>
      </c>
      <c r="U47" s="95">
        <v>20241025</v>
      </c>
      <c r="V47" s="96">
        <v>41.0625</v>
      </c>
    </row>
    <row r="48" spans="2:22" x14ac:dyDescent="0.25">
      <c r="D48" s="53"/>
      <c r="T48" s="94">
        <f t="shared" si="0"/>
        <v>45593</v>
      </c>
      <c r="U48" s="95">
        <v>20241028</v>
      </c>
      <c r="V48" s="96">
        <v>40.3125</v>
      </c>
    </row>
    <row r="49" spans="4:22" x14ac:dyDescent="0.25">
      <c r="D49" s="53"/>
      <c r="T49" s="94">
        <f t="shared" si="0"/>
        <v>45594</v>
      </c>
      <c r="U49" s="95">
        <v>20241029</v>
      </c>
      <c r="V49" s="96">
        <v>42.5</v>
      </c>
    </row>
    <row r="50" spans="4:22" x14ac:dyDescent="0.25">
      <c r="D50" s="53"/>
      <c r="T50" s="94">
        <f t="shared" si="0"/>
        <v>45595</v>
      </c>
      <c r="U50" s="95">
        <v>20241030</v>
      </c>
      <c r="V50" s="96">
        <v>41.4375</v>
      </c>
    </row>
    <row r="51" spans="4:22" x14ac:dyDescent="0.25">
      <c r="D51" s="53"/>
      <c r="T51" s="94">
        <f t="shared" si="0"/>
        <v>45596</v>
      </c>
      <c r="U51" s="95">
        <v>20241031</v>
      </c>
      <c r="V51" s="96">
        <v>40.5625</v>
      </c>
    </row>
    <row r="52" spans="4:22" x14ac:dyDescent="0.25">
      <c r="D52" s="53"/>
      <c r="T52" s="94">
        <f t="shared" si="0"/>
        <v>45597</v>
      </c>
      <c r="U52" s="95">
        <v>20241101</v>
      </c>
      <c r="V52" s="96">
        <v>37.5</v>
      </c>
    </row>
    <row r="53" spans="4:22" x14ac:dyDescent="0.25">
      <c r="D53" s="53"/>
      <c r="T53" s="94">
        <f t="shared" si="0"/>
        <v>45600</v>
      </c>
      <c r="U53" s="95">
        <v>20241104</v>
      </c>
      <c r="V53" s="96">
        <v>36.6875</v>
      </c>
    </row>
    <row r="54" spans="4:22" x14ac:dyDescent="0.25">
      <c r="D54" s="53"/>
      <c r="T54" s="94">
        <f t="shared" si="0"/>
        <v>45601</v>
      </c>
      <c r="U54" s="95">
        <v>20241105</v>
      </c>
      <c r="V54" s="96">
        <v>36.3125</v>
      </c>
    </row>
    <row r="55" spans="4:22" x14ac:dyDescent="0.25">
      <c r="D55" s="53"/>
      <c r="T55" s="94">
        <f t="shared" si="0"/>
        <v>45603</v>
      </c>
      <c r="U55" s="95">
        <v>20241107</v>
      </c>
      <c r="V55" s="96">
        <v>35</v>
      </c>
    </row>
    <row r="56" spans="4:22" x14ac:dyDescent="0.25">
      <c r="D56" s="53"/>
      <c r="T56" s="94">
        <f t="shared" si="0"/>
        <v>45604</v>
      </c>
      <c r="U56" s="95">
        <v>20241108</v>
      </c>
      <c r="V56" s="96">
        <v>36</v>
      </c>
    </row>
    <row r="57" spans="4:22" x14ac:dyDescent="0.25">
      <c r="D57" s="53"/>
      <c r="T57" s="94">
        <f t="shared" si="0"/>
        <v>45607</v>
      </c>
      <c r="U57" s="95">
        <v>20241111</v>
      </c>
      <c r="V57" s="96">
        <v>35.5</v>
      </c>
    </row>
    <row r="58" spans="4:22" x14ac:dyDescent="0.25">
      <c r="D58" s="53"/>
      <c r="T58" s="94">
        <f t="shared" si="0"/>
        <v>45608</v>
      </c>
      <c r="U58" s="95">
        <v>20241112</v>
      </c>
      <c r="V58" s="96">
        <v>36.375</v>
      </c>
    </row>
    <row r="59" spans="4:22" x14ac:dyDescent="0.25">
      <c r="D59" s="53"/>
      <c r="T59" s="94">
        <f t="shared" si="0"/>
        <v>45609</v>
      </c>
      <c r="U59" s="95">
        <v>20241113</v>
      </c>
      <c r="V59" s="96">
        <v>36.125</v>
      </c>
    </row>
    <row r="60" spans="4:22" x14ac:dyDescent="0.25">
      <c r="D60" s="53"/>
      <c r="T60" s="94">
        <f t="shared" si="0"/>
        <v>45610</v>
      </c>
      <c r="U60" s="95">
        <v>20241114</v>
      </c>
      <c r="V60" s="96">
        <v>35.6875</v>
      </c>
    </row>
    <row r="61" spans="4:22" x14ac:dyDescent="0.25">
      <c r="D61" s="53"/>
      <c r="T61" s="94">
        <f t="shared" si="0"/>
        <v>45611</v>
      </c>
      <c r="U61" s="95">
        <v>20241115</v>
      </c>
      <c r="V61" s="96">
        <v>35.8125</v>
      </c>
    </row>
    <row r="62" spans="4:22" x14ac:dyDescent="0.25">
      <c r="D62" s="53"/>
      <c r="T62" s="94">
        <f t="shared" si="0"/>
        <v>45615</v>
      </c>
      <c r="U62" s="95">
        <v>20241119</v>
      </c>
      <c r="V62" s="96">
        <v>34.6875</v>
      </c>
    </row>
    <row r="63" spans="4:22" x14ac:dyDescent="0.25">
      <c r="D63" s="53"/>
      <c r="T63" s="94">
        <f t="shared" si="0"/>
        <v>45616</v>
      </c>
      <c r="U63" s="95">
        <v>20241120</v>
      </c>
      <c r="V63" s="96">
        <v>36.1875</v>
      </c>
    </row>
    <row r="64" spans="4:22" x14ac:dyDescent="0.25">
      <c r="D64" s="53"/>
      <c r="T64" s="94">
        <f t="shared" si="0"/>
        <v>45617</v>
      </c>
      <c r="U64" s="95">
        <v>20241121</v>
      </c>
      <c r="V64" s="96">
        <v>36.875</v>
      </c>
    </row>
    <row r="65" spans="4:22" x14ac:dyDescent="0.25">
      <c r="D65" s="53"/>
      <c r="T65" s="94">
        <f t="shared" si="0"/>
        <v>45618</v>
      </c>
      <c r="U65" s="95">
        <v>20241122</v>
      </c>
      <c r="V65" s="96">
        <v>35.8125</v>
      </c>
    </row>
    <row r="66" spans="4:22" x14ac:dyDescent="0.25">
      <c r="D66" s="53"/>
      <c r="T66" s="94">
        <f t="shared" si="0"/>
        <v>45621</v>
      </c>
      <c r="U66" s="95">
        <v>20241125</v>
      </c>
      <c r="V66" s="96">
        <v>35.5</v>
      </c>
    </row>
    <row r="67" spans="4:22" x14ac:dyDescent="0.25">
      <c r="D67" s="53"/>
      <c r="T67" s="94">
        <f t="shared" si="0"/>
        <v>45622</v>
      </c>
      <c r="U67" s="95">
        <v>20241126</v>
      </c>
      <c r="V67" s="96">
        <v>37.3125</v>
      </c>
    </row>
    <row r="68" spans="4:22" x14ac:dyDescent="0.25">
      <c r="D68" s="53"/>
      <c r="T68" s="94">
        <f t="shared" si="0"/>
        <v>45623</v>
      </c>
      <c r="U68" s="95">
        <v>20241127</v>
      </c>
      <c r="V68" s="96">
        <v>36.375</v>
      </c>
    </row>
    <row r="69" spans="4:22" x14ac:dyDescent="0.25">
      <c r="D69" s="53"/>
      <c r="T69" s="94">
        <f t="shared" si="0"/>
        <v>45624</v>
      </c>
      <c r="U69" s="95">
        <v>20241128</v>
      </c>
      <c r="V69" s="96">
        <v>37</v>
      </c>
    </row>
    <row r="70" spans="4:22" x14ac:dyDescent="0.25">
      <c r="D70" s="53"/>
      <c r="T70" s="94">
        <f t="shared" si="0"/>
        <v>45625</v>
      </c>
      <c r="U70" s="95">
        <v>20241129</v>
      </c>
      <c r="V70" s="96">
        <v>36.5</v>
      </c>
    </row>
    <row r="71" spans="4:22" x14ac:dyDescent="0.25">
      <c r="D71" s="53"/>
      <c r="T71" s="94">
        <f t="shared" si="0"/>
        <v>45628</v>
      </c>
      <c r="U71" s="95">
        <v>20241202</v>
      </c>
      <c r="V71" s="96">
        <v>34.9375</v>
      </c>
    </row>
    <row r="72" spans="4:22" x14ac:dyDescent="0.25">
      <c r="D72" s="53"/>
      <c r="T72" s="94">
        <f t="shared" si="0"/>
        <v>45629</v>
      </c>
      <c r="U72" s="95">
        <v>20241203</v>
      </c>
      <c r="V72" s="96">
        <v>36.9375</v>
      </c>
    </row>
    <row r="73" spans="4:22" x14ac:dyDescent="0.25">
      <c r="D73" s="53"/>
      <c r="T73" s="94">
        <f t="shared" si="0"/>
        <v>45630</v>
      </c>
      <c r="U73" s="95">
        <v>20241204</v>
      </c>
      <c r="V73" s="96">
        <v>34.6875</v>
      </c>
    </row>
    <row r="74" spans="4:22" x14ac:dyDescent="0.25">
      <c r="D74" s="53"/>
      <c r="T74" s="94">
        <f t="shared" si="0"/>
        <v>45631</v>
      </c>
      <c r="U74" s="95">
        <v>20241205</v>
      </c>
      <c r="V74" s="96">
        <v>35.375</v>
      </c>
    </row>
    <row r="75" spans="4:22" x14ac:dyDescent="0.25">
      <c r="D75" s="53"/>
      <c r="T75" s="94"/>
      <c r="U75" s="95"/>
      <c r="V75" s="96"/>
    </row>
    <row r="76" spans="4:22" x14ac:dyDescent="0.25">
      <c r="D76" s="53"/>
      <c r="T76" s="94"/>
      <c r="U76" s="95"/>
      <c r="V76" s="96"/>
    </row>
    <row r="77" spans="4:22" x14ac:dyDescent="0.25">
      <c r="D77" s="53"/>
      <c r="T77" s="94"/>
      <c r="U77" s="95"/>
      <c r="V77" s="96"/>
    </row>
    <row r="78" spans="4:22" x14ac:dyDescent="0.25">
      <c r="D78" s="53"/>
      <c r="T78" s="94"/>
      <c r="U78" s="95"/>
      <c r="V78" s="96"/>
    </row>
    <row r="79" spans="4:22" x14ac:dyDescent="0.25">
      <c r="D79" s="53"/>
      <c r="T79" s="94"/>
      <c r="U79" s="95"/>
      <c r="V79" s="96"/>
    </row>
    <row r="80" spans="4:22" x14ac:dyDescent="0.25">
      <c r="D80" s="53"/>
    </row>
    <row r="81" spans="4:4" x14ac:dyDescent="0.25">
      <c r="D81" s="53"/>
    </row>
    <row r="82" spans="4:4" x14ac:dyDescent="0.25">
      <c r="D82" s="53"/>
    </row>
    <row r="83" spans="4:4" x14ac:dyDescent="0.25">
      <c r="D83" s="53"/>
    </row>
    <row r="84" spans="4:4" x14ac:dyDescent="0.25">
      <c r="D84" s="53"/>
    </row>
    <row r="85" spans="4:4" x14ac:dyDescent="0.25">
      <c r="D85" s="53"/>
    </row>
    <row r="86" spans="4:4" x14ac:dyDescent="0.25">
      <c r="D86" s="53"/>
    </row>
    <row r="87" spans="4:4" x14ac:dyDescent="0.25">
      <c r="D87" s="53"/>
    </row>
    <row r="88" spans="4:4" x14ac:dyDescent="0.25">
      <c r="D88" s="53"/>
    </row>
    <row r="89" spans="4:4" x14ac:dyDescent="0.25">
      <c r="D89" s="53"/>
    </row>
    <row r="90" spans="4:4" x14ac:dyDescent="0.25">
      <c r="D90" s="53"/>
    </row>
    <row r="91" spans="4:4" x14ac:dyDescent="0.25">
      <c r="D91" s="53"/>
    </row>
    <row r="92" spans="4:4" x14ac:dyDescent="0.25">
      <c r="D92" s="53"/>
    </row>
    <row r="93" spans="4:4" x14ac:dyDescent="0.25">
      <c r="D93" s="53"/>
    </row>
    <row r="94" spans="4:4" x14ac:dyDescent="0.25">
      <c r="D94" s="53"/>
    </row>
    <row r="95" spans="4:4" x14ac:dyDescent="0.25">
      <c r="D95" s="53"/>
    </row>
    <row r="96" spans="4:4" x14ac:dyDescent="0.25">
      <c r="D96" s="53"/>
    </row>
    <row r="97" spans="4:4" x14ac:dyDescent="0.25">
      <c r="D97" s="53"/>
    </row>
    <row r="98" spans="4:4" x14ac:dyDescent="0.25">
      <c r="D98" s="53"/>
    </row>
    <row r="99" spans="4:4" x14ac:dyDescent="0.25">
      <c r="D99" s="53"/>
    </row>
    <row r="100" spans="4:4" x14ac:dyDescent="0.25">
      <c r="D100" s="53"/>
    </row>
    <row r="101" spans="4:4" x14ac:dyDescent="0.25">
      <c r="D101" s="53"/>
    </row>
    <row r="102" spans="4:4" x14ac:dyDescent="0.25">
      <c r="D102" s="53"/>
    </row>
    <row r="103" spans="4:4" x14ac:dyDescent="0.25">
      <c r="D103" s="53"/>
    </row>
    <row r="104" spans="4:4" x14ac:dyDescent="0.25">
      <c r="D104" s="53"/>
    </row>
    <row r="105" spans="4:4" x14ac:dyDescent="0.25">
      <c r="D105" s="53"/>
    </row>
    <row r="106" spans="4:4" x14ac:dyDescent="0.25">
      <c r="D106" s="53"/>
    </row>
    <row r="107" spans="4:4" x14ac:dyDescent="0.25">
      <c r="D107" s="53"/>
    </row>
    <row r="108" spans="4:4" x14ac:dyDescent="0.25">
      <c r="D108" s="53"/>
    </row>
    <row r="109" spans="4:4" x14ac:dyDescent="0.25">
      <c r="D109" s="53"/>
    </row>
    <row r="110" spans="4:4" x14ac:dyDescent="0.25">
      <c r="D110" s="53"/>
    </row>
    <row r="111" spans="4:4" x14ac:dyDescent="0.25">
      <c r="D111" s="53"/>
    </row>
    <row r="112" spans="4:4" x14ac:dyDescent="0.25">
      <c r="D112" s="53"/>
    </row>
    <row r="113" spans="4:4" x14ac:dyDescent="0.25">
      <c r="D113" s="53"/>
    </row>
    <row r="114" spans="4:4" x14ac:dyDescent="0.25">
      <c r="D114" s="53"/>
    </row>
    <row r="115" spans="4:4" x14ac:dyDescent="0.25">
      <c r="D115" s="53"/>
    </row>
    <row r="116" spans="4:4" x14ac:dyDescent="0.25">
      <c r="D116" s="53"/>
    </row>
    <row r="117" spans="4:4" x14ac:dyDescent="0.25">
      <c r="D117" s="53"/>
    </row>
    <row r="118" spans="4:4" x14ac:dyDescent="0.25">
      <c r="D118" s="53"/>
    </row>
    <row r="119" spans="4:4" x14ac:dyDescent="0.25">
      <c r="D119" s="53"/>
    </row>
    <row r="120" spans="4:4" x14ac:dyDescent="0.25">
      <c r="D120" s="53"/>
    </row>
    <row r="121" spans="4:4" x14ac:dyDescent="0.25">
      <c r="D121" s="53"/>
    </row>
    <row r="122" spans="4:4" x14ac:dyDescent="0.25">
      <c r="D122" s="53"/>
    </row>
    <row r="123" spans="4:4" x14ac:dyDescent="0.25">
      <c r="D123" s="53"/>
    </row>
    <row r="124" spans="4:4" x14ac:dyDescent="0.25">
      <c r="D124" s="53"/>
    </row>
    <row r="125" spans="4:4" x14ac:dyDescent="0.25">
      <c r="D125" s="53"/>
    </row>
    <row r="126" spans="4:4" x14ac:dyDescent="0.25">
      <c r="D126" s="53"/>
    </row>
    <row r="127" spans="4:4" x14ac:dyDescent="0.25">
      <c r="D127" s="53"/>
    </row>
    <row r="128" spans="4:4" x14ac:dyDescent="0.25">
      <c r="D128" s="53"/>
    </row>
    <row r="129" spans="4:4" x14ac:dyDescent="0.25">
      <c r="D129" s="53"/>
    </row>
    <row r="130" spans="4:4" x14ac:dyDescent="0.25">
      <c r="D130" s="53"/>
    </row>
    <row r="131" spans="4:4" x14ac:dyDescent="0.25">
      <c r="D131" s="53"/>
    </row>
    <row r="132" spans="4:4" x14ac:dyDescent="0.25">
      <c r="D132" s="53"/>
    </row>
    <row r="133" spans="4:4" x14ac:dyDescent="0.25">
      <c r="D133" s="53"/>
    </row>
    <row r="134" spans="4:4" x14ac:dyDescent="0.25">
      <c r="D134" s="53"/>
    </row>
    <row r="135" spans="4:4" x14ac:dyDescent="0.25">
      <c r="D135" s="53"/>
    </row>
    <row r="136" spans="4:4" x14ac:dyDescent="0.25">
      <c r="D136" s="53"/>
    </row>
    <row r="137" spans="4:4" x14ac:dyDescent="0.25">
      <c r="D137" s="53"/>
    </row>
    <row r="138" spans="4:4" x14ac:dyDescent="0.25">
      <c r="D138" s="53"/>
    </row>
    <row r="139" spans="4:4" x14ac:dyDescent="0.25">
      <c r="D139" s="53"/>
    </row>
    <row r="140" spans="4:4" x14ac:dyDescent="0.25">
      <c r="D140" s="53"/>
    </row>
    <row r="141" spans="4:4" x14ac:dyDescent="0.25">
      <c r="D141" s="53"/>
    </row>
    <row r="142" spans="4:4" x14ac:dyDescent="0.25">
      <c r="D142" s="53"/>
    </row>
    <row r="143" spans="4:4" x14ac:dyDescent="0.25">
      <c r="D143" s="53"/>
    </row>
    <row r="144" spans="4:4" x14ac:dyDescent="0.25">
      <c r="D144" s="53"/>
    </row>
    <row r="145" spans="4:4" x14ac:dyDescent="0.25">
      <c r="D145" s="53"/>
    </row>
    <row r="146" spans="4:4" x14ac:dyDescent="0.25">
      <c r="D146" s="53"/>
    </row>
    <row r="147" spans="4:4" x14ac:dyDescent="0.25">
      <c r="D147" s="53"/>
    </row>
    <row r="148" spans="4:4" x14ac:dyDescent="0.25">
      <c r="D148" s="53"/>
    </row>
    <row r="149" spans="4:4" x14ac:dyDescent="0.25">
      <c r="D149" s="53"/>
    </row>
    <row r="150" spans="4:4" x14ac:dyDescent="0.25">
      <c r="D150" s="53"/>
    </row>
    <row r="151" spans="4:4" x14ac:dyDescent="0.25">
      <c r="D151" s="53"/>
    </row>
    <row r="152" spans="4:4" x14ac:dyDescent="0.25">
      <c r="D152" s="53"/>
    </row>
    <row r="153" spans="4:4" x14ac:dyDescent="0.25">
      <c r="D153" s="53"/>
    </row>
    <row r="154" spans="4:4" x14ac:dyDescent="0.25">
      <c r="D154" s="53"/>
    </row>
    <row r="155" spans="4:4" x14ac:dyDescent="0.25">
      <c r="D155" s="53"/>
    </row>
    <row r="156" spans="4:4" x14ac:dyDescent="0.25">
      <c r="D156" s="53"/>
    </row>
    <row r="157" spans="4:4" x14ac:dyDescent="0.25">
      <c r="D157" s="53"/>
    </row>
    <row r="158" spans="4:4" x14ac:dyDescent="0.25">
      <c r="D158" s="53"/>
    </row>
    <row r="159" spans="4:4" x14ac:dyDescent="0.25">
      <c r="D159" s="53"/>
    </row>
    <row r="160" spans="4:4" x14ac:dyDescent="0.25">
      <c r="D160" s="53"/>
    </row>
    <row r="161" spans="4:4" x14ac:dyDescent="0.25">
      <c r="D161" s="53"/>
    </row>
    <row r="162" spans="4:4" x14ac:dyDescent="0.25">
      <c r="D162" s="53"/>
    </row>
    <row r="163" spans="4:4" x14ac:dyDescent="0.25">
      <c r="D163" s="53"/>
    </row>
    <row r="164" spans="4:4" x14ac:dyDescent="0.25">
      <c r="D164" s="53"/>
    </row>
    <row r="165" spans="4:4" x14ac:dyDescent="0.25">
      <c r="D165" s="53"/>
    </row>
    <row r="166" spans="4:4" x14ac:dyDescent="0.25">
      <c r="D166" s="53"/>
    </row>
    <row r="167" spans="4:4" x14ac:dyDescent="0.25">
      <c r="D167" s="53"/>
    </row>
    <row r="168" spans="4:4" x14ac:dyDescent="0.25">
      <c r="D168" s="53"/>
    </row>
    <row r="169" spans="4:4" x14ac:dyDescent="0.25">
      <c r="D169" s="53"/>
    </row>
    <row r="170" spans="4:4" x14ac:dyDescent="0.25">
      <c r="D170" s="53"/>
    </row>
    <row r="171" spans="4:4" x14ac:dyDescent="0.25">
      <c r="D171" s="53"/>
    </row>
    <row r="172" spans="4:4" x14ac:dyDescent="0.25">
      <c r="D172" s="53"/>
    </row>
    <row r="173" spans="4:4" x14ac:dyDescent="0.25">
      <c r="D173" s="53"/>
    </row>
    <row r="174" spans="4:4" x14ac:dyDescent="0.25">
      <c r="D174" s="53"/>
    </row>
    <row r="175" spans="4:4" x14ac:dyDescent="0.25">
      <c r="D175" s="53"/>
    </row>
    <row r="176" spans="4:4" x14ac:dyDescent="0.25">
      <c r="D176" s="53"/>
    </row>
    <row r="177" spans="4:4" x14ac:dyDescent="0.25">
      <c r="D177" s="53"/>
    </row>
    <row r="178" spans="4:4" x14ac:dyDescent="0.25">
      <c r="D178" s="53"/>
    </row>
    <row r="179" spans="4:4" x14ac:dyDescent="0.25">
      <c r="D179" s="53"/>
    </row>
    <row r="180" spans="4:4" x14ac:dyDescent="0.25">
      <c r="D180" s="53"/>
    </row>
    <row r="181" spans="4:4" x14ac:dyDescent="0.25">
      <c r="D181" s="53"/>
    </row>
    <row r="182" spans="4:4" x14ac:dyDescent="0.25">
      <c r="D182" s="53"/>
    </row>
    <row r="183" spans="4:4" x14ac:dyDescent="0.25">
      <c r="D183" s="53"/>
    </row>
    <row r="184" spans="4:4" x14ac:dyDescent="0.25">
      <c r="D184" s="53"/>
    </row>
    <row r="185" spans="4:4" x14ac:dyDescent="0.25">
      <c r="D185" s="53"/>
    </row>
    <row r="186" spans="4:4" x14ac:dyDescent="0.25">
      <c r="D186" s="53"/>
    </row>
    <row r="187" spans="4:4" x14ac:dyDescent="0.25">
      <c r="D187" s="53"/>
    </row>
    <row r="188" spans="4:4" x14ac:dyDescent="0.25">
      <c r="D188" s="53"/>
    </row>
    <row r="189" spans="4:4" x14ac:dyDescent="0.25">
      <c r="D189" s="53"/>
    </row>
    <row r="190" spans="4:4" x14ac:dyDescent="0.25">
      <c r="D190" s="53"/>
    </row>
    <row r="191" spans="4:4" x14ac:dyDescent="0.25">
      <c r="D191" s="53"/>
    </row>
    <row r="192" spans="4:4" x14ac:dyDescent="0.25">
      <c r="D192" s="53"/>
    </row>
    <row r="193" spans="4:4" x14ac:dyDescent="0.25">
      <c r="D193" s="53"/>
    </row>
    <row r="194" spans="4:4" x14ac:dyDescent="0.25">
      <c r="D194" s="53"/>
    </row>
    <row r="195" spans="4:4" x14ac:dyDescent="0.25">
      <c r="D195" s="53"/>
    </row>
    <row r="196" spans="4:4" x14ac:dyDescent="0.25">
      <c r="D196" s="53"/>
    </row>
    <row r="197" spans="4:4" x14ac:dyDescent="0.25">
      <c r="D197" s="53"/>
    </row>
    <row r="198" spans="4:4" x14ac:dyDescent="0.25">
      <c r="D198" s="53"/>
    </row>
    <row r="199" spans="4:4" x14ac:dyDescent="0.25">
      <c r="D199" s="53"/>
    </row>
    <row r="200" spans="4:4" x14ac:dyDescent="0.25">
      <c r="D200" s="53"/>
    </row>
    <row r="201" spans="4:4" x14ac:dyDescent="0.25">
      <c r="D201" s="53"/>
    </row>
    <row r="202" spans="4:4" x14ac:dyDescent="0.25">
      <c r="D202" s="53"/>
    </row>
    <row r="203" spans="4:4" x14ac:dyDescent="0.25">
      <c r="D203" s="53"/>
    </row>
    <row r="204" spans="4:4" x14ac:dyDescent="0.25">
      <c r="D204" s="53"/>
    </row>
    <row r="205" spans="4:4" x14ac:dyDescent="0.25">
      <c r="D205" s="53"/>
    </row>
    <row r="206" spans="4:4" x14ac:dyDescent="0.25">
      <c r="D206" s="53"/>
    </row>
    <row r="207" spans="4:4" x14ac:dyDescent="0.25">
      <c r="D207" s="53"/>
    </row>
    <row r="208" spans="4:4" x14ac:dyDescent="0.25">
      <c r="D208" s="53"/>
    </row>
    <row r="209" spans="4:4" x14ac:dyDescent="0.25">
      <c r="D209" s="53"/>
    </row>
    <row r="210" spans="4:4" x14ac:dyDescent="0.25">
      <c r="D210" s="53"/>
    </row>
    <row r="211" spans="4:4" x14ac:dyDescent="0.25">
      <c r="D211" s="53"/>
    </row>
    <row r="212" spans="4:4" x14ac:dyDescent="0.25">
      <c r="D212" s="53"/>
    </row>
    <row r="213" spans="4:4" x14ac:dyDescent="0.25">
      <c r="D213" s="53"/>
    </row>
    <row r="214" spans="4:4" x14ac:dyDescent="0.25">
      <c r="D214" s="53"/>
    </row>
    <row r="215" spans="4:4" x14ac:dyDescent="0.25">
      <c r="D215" s="53"/>
    </row>
    <row r="216" spans="4:4" x14ac:dyDescent="0.25">
      <c r="D216" s="53"/>
    </row>
    <row r="217" spans="4:4" x14ac:dyDescent="0.25">
      <c r="D217" s="53"/>
    </row>
    <row r="218" spans="4:4" x14ac:dyDescent="0.25">
      <c r="D218" s="53"/>
    </row>
    <row r="219" spans="4:4" x14ac:dyDescent="0.25">
      <c r="D219" s="53"/>
    </row>
    <row r="220" spans="4:4" x14ac:dyDescent="0.25">
      <c r="D220" s="53"/>
    </row>
    <row r="221" spans="4:4" x14ac:dyDescent="0.25">
      <c r="D221" s="53"/>
    </row>
    <row r="222" spans="4:4" x14ac:dyDescent="0.25">
      <c r="D222" s="53"/>
    </row>
    <row r="223" spans="4:4" x14ac:dyDescent="0.25">
      <c r="D223" s="53"/>
    </row>
    <row r="224" spans="4:4" x14ac:dyDescent="0.25">
      <c r="D224" s="53"/>
    </row>
    <row r="225" spans="4:4" x14ac:dyDescent="0.25">
      <c r="D225" s="53"/>
    </row>
    <row r="226" spans="4:4" x14ac:dyDescent="0.25">
      <c r="D226" s="53"/>
    </row>
    <row r="227" spans="4:4" x14ac:dyDescent="0.25">
      <c r="D227" s="53"/>
    </row>
    <row r="228" spans="4:4" x14ac:dyDescent="0.25">
      <c r="D228" s="53"/>
    </row>
    <row r="229" spans="4:4" x14ac:dyDescent="0.25">
      <c r="D229" s="53"/>
    </row>
    <row r="230" spans="4:4" x14ac:dyDescent="0.25">
      <c r="D230" s="53"/>
    </row>
    <row r="231" spans="4:4" x14ac:dyDescent="0.25">
      <c r="D231" s="53"/>
    </row>
    <row r="232" spans="4:4" x14ac:dyDescent="0.25">
      <c r="D232" s="53"/>
    </row>
    <row r="233" spans="4:4" x14ac:dyDescent="0.25">
      <c r="D233" s="53"/>
    </row>
    <row r="234" spans="4:4" x14ac:dyDescent="0.25">
      <c r="D234" s="53"/>
    </row>
    <row r="235" spans="4:4" x14ac:dyDescent="0.25">
      <c r="D235" s="53"/>
    </row>
    <row r="236" spans="4:4" x14ac:dyDescent="0.25">
      <c r="D236" s="53"/>
    </row>
    <row r="237" spans="4:4" x14ac:dyDescent="0.25">
      <c r="D237" s="53"/>
    </row>
    <row r="238" spans="4:4" x14ac:dyDescent="0.25">
      <c r="D238" s="53"/>
    </row>
    <row r="239" spans="4:4" x14ac:dyDescent="0.25">
      <c r="D239" s="53"/>
    </row>
    <row r="240" spans="4:4" x14ac:dyDescent="0.25">
      <c r="D240" s="53"/>
    </row>
    <row r="241" spans="4:4" x14ac:dyDescent="0.25">
      <c r="D241" s="53"/>
    </row>
    <row r="242" spans="4:4" x14ac:dyDescent="0.25">
      <c r="D242" s="53"/>
    </row>
    <row r="243" spans="4:4" x14ac:dyDescent="0.25">
      <c r="D243" s="53"/>
    </row>
    <row r="244" spans="4:4" x14ac:dyDescent="0.25">
      <c r="D244" s="53"/>
    </row>
    <row r="245" spans="4:4" x14ac:dyDescent="0.25">
      <c r="D245" s="53"/>
    </row>
    <row r="246" spans="4:4" x14ac:dyDescent="0.25">
      <c r="D246" s="53"/>
    </row>
    <row r="247" spans="4:4" x14ac:dyDescent="0.25">
      <c r="D247" s="53"/>
    </row>
    <row r="248" spans="4:4" x14ac:dyDescent="0.25">
      <c r="D248" s="53"/>
    </row>
    <row r="249" spans="4:4" x14ac:dyDescent="0.25">
      <c r="D249" s="53"/>
    </row>
    <row r="250" spans="4:4" x14ac:dyDescent="0.25">
      <c r="D250" s="53"/>
    </row>
    <row r="251" spans="4:4" x14ac:dyDescent="0.25">
      <c r="D251" s="53"/>
    </row>
  </sheetData>
  <sheetProtection sheet="1" selectLockedCells="1"/>
  <mergeCells count="8">
    <mergeCell ref="O7:S8"/>
    <mergeCell ref="B19:H19"/>
    <mergeCell ref="J19:M19"/>
    <mergeCell ref="B29:M32"/>
    <mergeCell ref="B33:M38"/>
    <mergeCell ref="B9:C9"/>
    <mergeCell ref="B11:C11"/>
    <mergeCell ref="J11:K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49C5-CF85-481E-8E60-6656BCB4BB19}">
  <dimension ref="A1:A119"/>
  <sheetViews>
    <sheetView workbookViewId="0">
      <selection activeCell="C11" sqref="C11"/>
    </sheetView>
  </sheetViews>
  <sheetFormatPr baseColWidth="10" defaultRowHeight="12.75" x14ac:dyDescent="0.2"/>
  <cols>
    <col min="1" max="1" width="10.140625" style="92" customWidth="1"/>
  </cols>
  <sheetData>
    <row r="1" spans="1:1" x14ac:dyDescent="0.2">
      <c r="A1" s="92" t="s">
        <v>29</v>
      </c>
    </row>
    <row r="2" spans="1:1" x14ac:dyDescent="0.2">
      <c r="A2" s="93">
        <v>44562</v>
      </c>
    </row>
    <row r="3" spans="1:1" x14ac:dyDescent="0.2">
      <c r="A3" s="93">
        <v>44620</v>
      </c>
    </row>
    <row r="4" spans="1:1" x14ac:dyDescent="0.2">
      <c r="A4" s="93">
        <v>44621</v>
      </c>
    </row>
    <row r="5" spans="1:1" x14ac:dyDescent="0.2">
      <c r="A5" s="93">
        <v>44644</v>
      </c>
    </row>
    <row r="6" spans="1:1" x14ac:dyDescent="0.2">
      <c r="A6" s="93">
        <v>44653</v>
      </c>
    </row>
    <row r="7" spans="1:1" x14ac:dyDescent="0.2">
      <c r="A7" s="93">
        <v>44665</v>
      </c>
    </row>
    <row r="8" spans="1:1" x14ac:dyDescent="0.2">
      <c r="A8" s="93">
        <v>44666</v>
      </c>
    </row>
    <row r="9" spans="1:1" x14ac:dyDescent="0.2">
      <c r="A9" s="93">
        <v>44682</v>
      </c>
    </row>
    <row r="10" spans="1:1" x14ac:dyDescent="0.2">
      <c r="A10" s="93">
        <v>44699</v>
      </c>
    </row>
    <row r="11" spans="1:1" x14ac:dyDescent="0.2">
      <c r="A11" s="93">
        <v>44706</v>
      </c>
    </row>
    <row r="12" spans="1:1" x14ac:dyDescent="0.2">
      <c r="A12" s="93">
        <v>44729</v>
      </c>
    </row>
    <row r="13" spans="1:1" x14ac:dyDescent="0.2">
      <c r="A13" s="93">
        <v>44732</v>
      </c>
    </row>
    <row r="14" spans="1:1" x14ac:dyDescent="0.2">
      <c r="A14" s="93">
        <v>44751</v>
      </c>
    </row>
    <row r="15" spans="1:1" x14ac:dyDescent="0.2">
      <c r="A15" s="93">
        <v>44788</v>
      </c>
    </row>
    <row r="16" spans="1:1" x14ac:dyDescent="0.2">
      <c r="A16" s="93">
        <v>44841</v>
      </c>
    </row>
    <row r="17" spans="1:1" x14ac:dyDescent="0.2">
      <c r="A17" s="93">
        <v>44844</v>
      </c>
    </row>
    <row r="18" spans="1:1" x14ac:dyDescent="0.2">
      <c r="A18" s="93">
        <v>44885</v>
      </c>
    </row>
    <row r="19" spans="1:1" x14ac:dyDescent="0.2">
      <c r="A19" s="93">
        <v>44886</v>
      </c>
    </row>
    <row r="20" spans="1:1" x14ac:dyDescent="0.2">
      <c r="A20" s="93">
        <v>44903</v>
      </c>
    </row>
    <row r="21" spans="1:1" x14ac:dyDescent="0.2">
      <c r="A21" s="93">
        <v>44904</v>
      </c>
    </row>
    <row r="22" spans="1:1" x14ac:dyDescent="0.2">
      <c r="A22" s="93">
        <v>44920</v>
      </c>
    </row>
    <row r="23" spans="1:1" x14ac:dyDescent="0.2">
      <c r="A23" s="93">
        <v>44927</v>
      </c>
    </row>
    <row r="24" spans="1:1" x14ac:dyDescent="0.2">
      <c r="A24" s="93">
        <v>44977</v>
      </c>
    </row>
    <row r="25" spans="1:1" x14ac:dyDescent="0.2">
      <c r="A25" s="93">
        <v>44978</v>
      </c>
    </row>
    <row r="26" spans="1:1" x14ac:dyDescent="0.2">
      <c r="A26" s="93">
        <v>45009</v>
      </c>
    </row>
    <row r="27" spans="1:1" x14ac:dyDescent="0.2">
      <c r="A27" s="93">
        <v>45018</v>
      </c>
    </row>
    <row r="28" spans="1:1" x14ac:dyDescent="0.2">
      <c r="A28" s="93">
        <v>45022</v>
      </c>
    </row>
    <row r="29" spans="1:1" x14ac:dyDescent="0.2">
      <c r="A29" s="93">
        <v>45023</v>
      </c>
    </row>
    <row r="30" spans="1:1" x14ac:dyDescent="0.2">
      <c r="A30" s="93">
        <v>45047</v>
      </c>
    </row>
    <row r="31" spans="1:1" x14ac:dyDescent="0.2">
      <c r="A31" s="93">
        <v>45071</v>
      </c>
    </row>
    <row r="32" spans="1:1" x14ac:dyDescent="0.2">
      <c r="A32" s="93">
        <v>45072</v>
      </c>
    </row>
    <row r="33" spans="1:1" x14ac:dyDescent="0.2">
      <c r="A33" s="93">
        <v>45094</v>
      </c>
    </row>
    <row r="34" spans="1:1" x14ac:dyDescent="0.2">
      <c r="A34" s="93">
        <v>45096</v>
      </c>
    </row>
    <row r="35" spans="1:1" x14ac:dyDescent="0.2">
      <c r="A35" s="93">
        <v>45097</v>
      </c>
    </row>
    <row r="36" spans="1:1" x14ac:dyDescent="0.2">
      <c r="A36" s="93">
        <v>45116</v>
      </c>
    </row>
    <row r="37" spans="1:1" x14ac:dyDescent="0.2">
      <c r="A37" s="93">
        <v>45159</v>
      </c>
    </row>
    <row r="38" spans="1:1" x14ac:dyDescent="0.2">
      <c r="A38" s="93">
        <v>45212</v>
      </c>
    </row>
    <row r="39" spans="1:1" x14ac:dyDescent="0.2">
      <c r="A39" s="93">
        <v>45215</v>
      </c>
    </row>
    <row r="40" spans="1:1" x14ac:dyDescent="0.2">
      <c r="A40" s="93">
        <v>45250</v>
      </c>
    </row>
    <row r="41" spans="1:1" x14ac:dyDescent="0.2">
      <c r="A41" s="93">
        <v>45268</v>
      </c>
    </row>
    <row r="42" spans="1:1" x14ac:dyDescent="0.2">
      <c r="A42" s="93">
        <v>45285</v>
      </c>
    </row>
    <row r="43" spans="1:1" x14ac:dyDescent="0.2">
      <c r="A43" s="93">
        <v>45292</v>
      </c>
    </row>
    <row r="44" spans="1:1" x14ac:dyDescent="0.2">
      <c r="A44" s="93">
        <v>45334</v>
      </c>
    </row>
    <row r="45" spans="1:1" x14ac:dyDescent="0.2">
      <c r="A45" s="93">
        <v>45335</v>
      </c>
    </row>
    <row r="46" spans="1:1" x14ac:dyDescent="0.2">
      <c r="A46" s="93">
        <v>45375</v>
      </c>
    </row>
    <row r="47" spans="1:1" x14ac:dyDescent="0.2">
      <c r="A47" s="93">
        <v>45379</v>
      </c>
    </row>
    <row r="48" spans="1:1" x14ac:dyDescent="0.2">
      <c r="A48" s="93">
        <v>45380</v>
      </c>
    </row>
    <row r="49" spans="1:1" x14ac:dyDescent="0.2">
      <c r="A49" s="93">
        <v>45383</v>
      </c>
    </row>
    <row r="50" spans="1:1" x14ac:dyDescent="0.2">
      <c r="A50" s="93">
        <v>45384</v>
      </c>
    </row>
    <row r="51" spans="1:1" x14ac:dyDescent="0.2">
      <c r="A51" s="93">
        <v>45413</v>
      </c>
    </row>
    <row r="52" spans="1:1" x14ac:dyDescent="0.2">
      <c r="A52" s="93">
        <v>45437</v>
      </c>
    </row>
    <row r="53" spans="1:1" x14ac:dyDescent="0.2">
      <c r="A53" s="93">
        <v>45460</v>
      </c>
    </row>
    <row r="54" spans="1:1" x14ac:dyDescent="0.2">
      <c r="A54" s="93">
        <v>45463</v>
      </c>
    </row>
    <row r="55" spans="1:1" x14ac:dyDescent="0.2">
      <c r="A55" s="93">
        <v>45464</v>
      </c>
    </row>
    <row r="56" spans="1:1" x14ac:dyDescent="0.2">
      <c r="A56" s="93">
        <v>45482</v>
      </c>
    </row>
    <row r="57" spans="1:1" x14ac:dyDescent="0.2">
      <c r="A57" s="93">
        <v>45521</v>
      </c>
    </row>
    <row r="58" spans="1:1" x14ac:dyDescent="0.2">
      <c r="A58" s="93">
        <v>45576</v>
      </c>
    </row>
    <row r="59" spans="1:1" x14ac:dyDescent="0.2">
      <c r="A59" s="93">
        <v>45577</v>
      </c>
    </row>
    <row r="60" spans="1:1" x14ac:dyDescent="0.2">
      <c r="A60" s="93">
        <v>45602</v>
      </c>
    </row>
    <row r="61" spans="1:1" x14ac:dyDescent="0.2">
      <c r="A61" s="93">
        <v>45614</v>
      </c>
    </row>
    <row r="62" spans="1:1" x14ac:dyDescent="0.2">
      <c r="A62" s="93">
        <v>45634</v>
      </c>
    </row>
    <row r="63" spans="1:1" x14ac:dyDescent="0.2">
      <c r="A63" s="93">
        <v>45650</v>
      </c>
    </row>
    <row r="64" spans="1:1" x14ac:dyDescent="0.2">
      <c r="A64" s="93">
        <v>45651</v>
      </c>
    </row>
    <row r="65" spans="1:1" x14ac:dyDescent="0.2">
      <c r="A65" s="93">
        <v>45657</v>
      </c>
    </row>
    <row r="66" spans="1:1" x14ac:dyDescent="0.2">
      <c r="A66" s="93">
        <v>45658</v>
      </c>
    </row>
    <row r="67" spans="1:1" x14ac:dyDescent="0.2">
      <c r="A67" s="93">
        <v>45719</v>
      </c>
    </row>
    <row r="68" spans="1:1" x14ac:dyDescent="0.2">
      <c r="A68" s="93">
        <v>45720</v>
      </c>
    </row>
    <row r="69" spans="1:1" x14ac:dyDescent="0.2">
      <c r="A69" s="93">
        <v>45740</v>
      </c>
    </row>
    <row r="70" spans="1:1" x14ac:dyDescent="0.2">
      <c r="A70" s="93">
        <v>45749</v>
      </c>
    </row>
    <row r="71" spans="1:1" x14ac:dyDescent="0.2">
      <c r="A71" s="93">
        <v>45764</v>
      </c>
    </row>
    <row r="72" spans="1:1" x14ac:dyDescent="0.2">
      <c r="A72" s="93">
        <v>45765</v>
      </c>
    </row>
    <row r="73" spans="1:1" x14ac:dyDescent="0.2">
      <c r="A73" s="93">
        <v>45778</v>
      </c>
    </row>
    <row r="74" spans="1:1" x14ac:dyDescent="0.2">
      <c r="A74" s="93">
        <v>45779</v>
      </c>
    </row>
    <row r="75" spans="1:1" x14ac:dyDescent="0.2">
      <c r="A75" s="93">
        <v>45802</v>
      </c>
    </row>
    <row r="76" spans="1:1" x14ac:dyDescent="0.2">
      <c r="A76" s="93">
        <v>45824</v>
      </c>
    </row>
    <row r="77" spans="1:1" x14ac:dyDescent="0.2">
      <c r="A77" s="93">
        <v>45828</v>
      </c>
    </row>
    <row r="78" spans="1:1" x14ac:dyDescent="0.2">
      <c r="A78" s="93">
        <v>45847</v>
      </c>
    </row>
    <row r="79" spans="1:1" x14ac:dyDescent="0.2">
      <c r="A79" s="93">
        <v>45884</v>
      </c>
    </row>
    <row r="80" spans="1:1" x14ac:dyDescent="0.2">
      <c r="A80" s="93">
        <v>45886</v>
      </c>
    </row>
    <row r="81" spans="1:1" x14ac:dyDescent="0.2">
      <c r="A81" s="93">
        <v>45940</v>
      </c>
    </row>
    <row r="82" spans="1:1" x14ac:dyDescent="0.2">
      <c r="A82" s="93">
        <v>45967</v>
      </c>
    </row>
    <row r="83" spans="1:1" x14ac:dyDescent="0.2">
      <c r="A83" s="93">
        <v>45982</v>
      </c>
    </row>
    <row r="84" spans="1:1" x14ac:dyDescent="0.2">
      <c r="A84" s="93">
        <v>45985</v>
      </c>
    </row>
    <row r="85" spans="1:1" x14ac:dyDescent="0.2">
      <c r="A85" s="93">
        <v>45999</v>
      </c>
    </row>
    <row r="86" spans="1:1" x14ac:dyDescent="0.2">
      <c r="A86" s="93">
        <v>46015</v>
      </c>
    </row>
    <row r="87" spans="1:1" x14ac:dyDescent="0.2">
      <c r="A87" s="93">
        <v>46016</v>
      </c>
    </row>
    <row r="88" spans="1:1" x14ac:dyDescent="0.2">
      <c r="A88" s="93">
        <v>46023</v>
      </c>
    </row>
    <row r="89" spans="1:1" x14ac:dyDescent="0.2">
      <c r="A89" s="93">
        <v>46069</v>
      </c>
    </row>
    <row r="90" spans="1:1" x14ac:dyDescent="0.2">
      <c r="A90" s="93">
        <v>46070</v>
      </c>
    </row>
    <row r="91" spans="1:1" x14ac:dyDescent="0.2">
      <c r="A91" s="93">
        <v>46105</v>
      </c>
    </row>
    <row r="92" spans="1:1" x14ac:dyDescent="0.2">
      <c r="A92" s="93">
        <v>46114</v>
      </c>
    </row>
    <row r="93" spans="1:1" x14ac:dyDescent="0.2">
      <c r="A93" s="93">
        <v>46115</v>
      </c>
    </row>
    <row r="94" spans="1:1" x14ac:dyDescent="0.2">
      <c r="A94" s="93">
        <v>46143</v>
      </c>
    </row>
    <row r="95" spans="1:1" x14ac:dyDescent="0.2">
      <c r="A95" s="93">
        <v>46167</v>
      </c>
    </row>
    <row r="96" spans="1:1" x14ac:dyDescent="0.2">
      <c r="A96" s="93">
        <v>46188</v>
      </c>
    </row>
    <row r="97" spans="1:1" x14ac:dyDescent="0.2">
      <c r="A97" s="93">
        <v>46193</v>
      </c>
    </row>
    <row r="98" spans="1:1" x14ac:dyDescent="0.2">
      <c r="A98" s="93">
        <v>46212</v>
      </c>
    </row>
    <row r="99" spans="1:1" x14ac:dyDescent="0.2">
      <c r="A99" s="93">
        <v>46251</v>
      </c>
    </row>
    <row r="100" spans="1:1" x14ac:dyDescent="0.2">
      <c r="A100" s="93">
        <v>46303</v>
      </c>
    </row>
    <row r="101" spans="1:1" x14ac:dyDescent="0.2">
      <c r="A101" s="93">
        <v>46349</v>
      </c>
    </row>
    <row r="102" spans="1:1" x14ac:dyDescent="0.2">
      <c r="A102" s="93">
        <v>46364</v>
      </c>
    </row>
    <row r="103" spans="1:1" x14ac:dyDescent="0.2">
      <c r="A103" s="93">
        <v>46381</v>
      </c>
    </row>
    <row r="104" spans="1:1" x14ac:dyDescent="0.2">
      <c r="A104" s="93">
        <v>46388</v>
      </c>
    </row>
    <row r="105" spans="1:1" x14ac:dyDescent="0.2">
      <c r="A105" s="93">
        <v>46426</v>
      </c>
    </row>
    <row r="106" spans="1:1" x14ac:dyDescent="0.2">
      <c r="A106" s="93">
        <v>46427</v>
      </c>
    </row>
    <row r="107" spans="1:1" x14ac:dyDescent="0.2">
      <c r="A107" s="93">
        <v>46470</v>
      </c>
    </row>
    <row r="108" spans="1:1" x14ac:dyDescent="0.2">
      <c r="A108" s="93">
        <v>46472</v>
      </c>
    </row>
    <row r="109" spans="1:1" x14ac:dyDescent="0.2">
      <c r="A109" s="93">
        <v>46479</v>
      </c>
    </row>
    <row r="110" spans="1:1" x14ac:dyDescent="0.2">
      <c r="A110" s="93">
        <v>46508</v>
      </c>
    </row>
    <row r="111" spans="1:1" x14ac:dyDescent="0.2">
      <c r="A111" s="93">
        <v>46532</v>
      </c>
    </row>
    <row r="112" spans="1:1" x14ac:dyDescent="0.2">
      <c r="A112" s="93">
        <v>46558</v>
      </c>
    </row>
    <row r="113" spans="1:1" x14ac:dyDescent="0.2">
      <c r="A113" s="93">
        <v>46559</v>
      </c>
    </row>
    <row r="114" spans="1:1" x14ac:dyDescent="0.2">
      <c r="A114" s="93">
        <v>46577</v>
      </c>
    </row>
    <row r="115" spans="1:1" x14ac:dyDescent="0.2">
      <c r="A115" s="93">
        <v>46615</v>
      </c>
    </row>
    <row r="116" spans="1:1" x14ac:dyDescent="0.2">
      <c r="A116" s="93">
        <v>46671</v>
      </c>
    </row>
    <row r="117" spans="1:1" x14ac:dyDescent="0.2">
      <c r="A117" s="93">
        <v>46711</v>
      </c>
    </row>
    <row r="118" spans="1:1" x14ac:dyDescent="0.2">
      <c r="A118" s="93">
        <v>46729</v>
      </c>
    </row>
    <row r="119" spans="1:1" x14ac:dyDescent="0.2">
      <c r="A119" s="93">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vt:lpstr>
      <vt:lpstr>Letra Serie I - NM</vt:lpstr>
      <vt:lpstr>Letra Serie I - Canje</vt:lpstr>
      <vt:lpstr> Feriados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dc:creator>
  <cp:lastModifiedBy>Maria Aranda</cp:lastModifiedBy>
  <dcterms:created xsi:type="dcterms:W3CDTF">2022-04-08T12:07:54Z</dcterms:created>
  <dcterms:modified xsi:type="dcterms:W3CDTF">2025-12-01T13:48:46Z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2024-12-16T20:47:37Z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15b2cdbe-2086-48e6-91ad-a30949f56acf</vt:lpwstr>
  </property>
  <property fmtid="{D5CDD505-2E9C-101B-9397-08002B2CF9AE}" pid="8" name="MSIP_Label_a9378c09-609d-421b-88fc-485d53760b2b_ContentBits">
    <vt:lpwstr>0</vt:lpwstr>
  </property>
</Properties>
</file>